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U:\Internet\"/>
    </mc:Choice>
  </mc:AlternateContent>
  <xr:revisionPtr revIDLastSave="0" documentId="13_ncr:1_{69440BD0-0E3E-4E02-82F4-493F4F609AD4}" xr6:coauthVersionLast="47" xr6:coauthVersionMax="47" xr10:uidLastSave="{00000000-0000-0000-0000-000000000000}"/>
  <bookViews>
    <workbookView xWindow="-120" yWindow="-120" windowWidth="29040" windowHeight="17520" activeTab="2" xr2:uid="{05DAFB12-2F71-437A-A53E-60550FFF3E68}"/>
  </bookViews>
  <sheets>
    <sheet name="Beschäftigte" sheetId="2" r:id="rId1"/>
    <sheet name="Professoren &amp; Beamte" sheetId="1" r:id="rId2"/>
    <sheet name="Informationen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8" i="1"/>
  <c r="G17" i="1"/>
  <c r="G16" i="1"/>
  <c r="G15" i="1"/>
  <c r="E25" i="1"/>
  <c r="E21" i="1"/>
  <c r="E20" i="1"/>
  <c r="E19" i="1"/>
  <c r="E18" i="1"/>
  <c r="E17" i="1"/>
  <c r="E16" i="1"/>
  <c r="C25" i="1"/>
  <c r="C24" i="1"/>
  <c r="C23" i="1"/>
  <c r="C22" i="1"/>
  <c r="C21" i="1"/>
  <c r="C20" i="1"/>
  <c r="C19" i="1"/>
  <c r="C18" i="1"/>
  <c r="C17" i="1"/>
  <c r="C16" i="1"/>
  <c r="C15" i="1"/>
  <c r="G6" i="1"/>
  <c r="E6" i="1"/>
  <c r="C9" i="1"/>
  <c r="C8" i="1"/>
  <c r="C7" i="1"/>
  <c r="C6" i="1"/>
  <c r="C5" i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5" i="2"/>
  <c r="P18" i="2"/>
  <c r="P19" i="2"/>
  <c r="P17" i="2"/>
  <c r="P14" i="2"/>
  <c r="P15" i="2"/>
  <c r="P16" i="2"/>
  <c r="P13" i="2"/>
  <c r="P10" i="2"/>
  <c r="P11" i="2"/>
  <c r="P12" i="2"/>
  <c r="P9" i="2"/>
  <c r="P8" i="2"/>
  <c r="P7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5" i="2"/>
  <c r="L18" i="2"/>
  <c r="L19" i="2"/>
  <c r="L17" i="2"/>
  <c r="L14" i="2"/>
  <c r="L15" i="2"/>
  <c r="L16" i="2"/>
  <c r="L13" i="2"/>
  <c r="L10" i="2"/>
  <c r="L11" i="2"/>
  <c r="L12" i="2"/>
  <c r="L9" i="2"/>
  <c r="L8" i="2"/>
  <c r="L7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5" i="2"/>
  <c r="H18" i="2"/>
  <c r="H19" i="2"/>
  <c r="H17" i="2"/>
  <c r="H14" i="2"/>
  <c r="H15" i="2"/>
  <c r="H16" i="2"/>
  <c r="H13" i="2"/>
  <c r="H10" i="2"/>
  <c r="H11" i="2"/>
  <c r="H12" i="2"/>
  <c r="H9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5" i="2"/>
  <c r="D18" i="2"/>
  <c r="D19" i="2"/>
  <c r="D17" i="2"/>
  <c r="D14" i="2"/>
  <c r="D15" i="2"/>
  <c r="D16" i="2"/>
  <c r="D13" i="2"/>
  <c r="D10" i="2"/>
  <c r="D11" i="2"/>
  <c r="D12" i="2"/>
  <c r="D9" i="2"/>
  <c r="H8" i="2"/>
  <c r="H7" i="2"/>
  <c r="D8" i="2"/>
  <c r="D7" i="2"/>
  <c r="P6" i="2"/>
  <c r="P5" i="2"/>
  <c r="L6" i="2"/>
  <c r="L5" i="2"/>
  <c r="H6" i="2"/>
  <c r="H5" i="2"/>
  <c r="D6" i="2"/>
  <c r="D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5" i="2"/>
</calcChain>
</file>

<file path=xl/sharedStrings.xml><?xml version="1.0" encoding="utf-8"?>
<sst xmlns="http://schemas.openxmlformats.org/spreadsheetml/2006/main" count="64" uniqueCount="40">
  <si>
    <t>Beamte</t>
  </si>
  <si>
    <t>W3</t>
  </si>
  <si>
    <t>W2</t>
  </si>
  <si>
    <t>W1</t>
  </si>
  <si>
    <t>C4</t>
  </si>
  <si>
    <t>C3</t>
  </si>
  <si>
    <t>⌀ Jahr</t>
  </si>
  <si>
    <t>Professoren</t>
  </si>
  <si>
    <t>A 16</t>
  </si>
  <si>
    <t>A 15</t>
  </si>
  <si>
    <t>A 14</t>
  </si>
  <si>
    <t>A 13</t>
  </si>
  <si>
    <t>A 12</t>
  </si>
  <si>
    <t>A 11</t>
  </si>
  <si>
    <t>A 10</t>
  </si>
  <si>
    <t>A 9</t>
  </si>
  <si>
    <t>A 8</t>
  </si>
  <si>
    <t>A 7</t>
  </si>
  <si>
    <t>A 6</t>
  </si>
  <si>
    <t>Beschäftigte</t>
  </si>
  <si>
    <t>EG 15</t>
  </si>
  <si>
    <t>EG 14</t>
  </si>
  <si>
    <t>EG 13</t>
  </si>
  <si>
    <t>EG 12</t>
  </si>
  <si>
    <t>EG 11</t>
  </si>
  <si>
    <t>EG 10</t>
  </si>
  <si>
    <t>EG 8</t>
  </si>
  <si>
    <t>EG 7</t>
  </si>
  <si>
    <t>EG 6</t>
  </si>
  <si>
    <t>EG 5</t>
  </si>
  <si>
    <t>EG 4</t>
  </si>
  <si>
    <t>EG 3</t>
  </si>
  <si>
    <t>EG 2</t>
  </si>
  <si>
    <t>⌀ JSZ</t>
  </si>
  <si>
    <t>EG 9B</t>
  </si>
  <si>
    <t>EG 9A</t>
  </si>
  <si>
    <t>⌀ Monat Jan - März</t>
  </si>
  <si>
    <t>⌀ Personalkosten an der JGU Mainz für das Jahr 2026</t>
  </si>
  <si>
    <t>⌀ Monat Apr-Dez</t>
  </si>
  <si>
    <t>⌀ 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</si>
</sst>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Noto Sans"/>
      <family val="2"/>
      <charset val="1"/>
    </font>
    <font>
      <sz val="11"/>
      <color theme="1"/>
      <name val="Noto Sans"/>
      <family val="2"/>
      <charset val="1"/>
    </font>
    <font>
      <b/>
      <sz val="11"/>
      <color theme="1"/>
      <name val="Noto Sans"/>
      <family val="2"/>
      <charset val="1"/>
    </font>
    <font>
      <sz val="22"/>
      <color theme="1"/>
      <name val="Noto Sans"/>
      <family val="2"/>
      <charset val="1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dotted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indexed="64"/>
      </right>
      <top style="dotted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6">
    <xf numFmtId="0" fontId="0" fillId="0" borderId="0" xfId="0"/>
    <xf numFmtId="9" fontId="3" fillId="0" borderId="3" xfId="0" applyNumberFormat="1" applyFont="1" applyBorder="1" applyAlignment="1">
      <alignment wrapText="1"/>
    </xf>
    <xf numFmtId="0" fontId="3" fillId="0" borderId="2" xfId="0" applyFont="1" applyBorder="1"/>
    <xf numFmtId="0" fontId="3" fillId="0" borderId="8" xfId="0" applyFont="1" applyBorder="1"/>
    <xf numFmtId="0" fontId="3" fillId="0" borderId="4" xfId="0" applyFont="1" applyBorder="1"/>
    <xf numFmtId="0" fontId="3" fillId="0" borderId="0" xfId="0" applyFont="1"/>
    <xf numFmtId="0" fontId="3" fillId="0" borderId="3" xfId="0" applyFont="1" applyBorder="1"/>
    <xf numFmtId="0" fontId="3" fillId="0" borderId="4" xfId="0" applyFont="1" applyBorder="1" applyAlignment="1">
      <alignment wrapText="1"/>
    </xf>
    <xf numFmtId="44" fontId="3" fillId="0" borderId="5" xfId="1" applyFont="1" applyBorder="1"/>
    <xf numFmtId="164" fontId="3" fillId="0" borderId="13" xfId="0" applyNumberFormat="1" applyFont="1" applyBorder="1" applyAlignment="1">
      <alignment horizontal="center"/>
    </xf>
    <xf numFmtId="164" fontId="3" fillId="0" borderId="6" xfId="0" applyNumberFormat="1" applyFont="1" applyBorder="1"/>
    <xf numFmtId="0" fontId="3" fillId="0" borderId="0" xfId="0" applyFont="1" applyAlignment="1">
      <alignment wrapText="1"/>
    </xf>
    <xf numFmtId="164" fontId="3" fillId="0" borderId="18" xfId="0" applyNumberFormat="1" applyFont="1" applyBorder="1"/>
    <xf numFmtId="164" fontId="3" fillId="0" borderId="9" xfId="0" applyNumberFormat="1" applyFont="1" applyBorder="1"/>
    <xf numFmtId="164" fontId="3" fillId="0" borderId="10" xfId="0" applyNumberFormat="1" applyFont="1" applyBorder="1"/>
    <xf numFmtId="164" fontId="3" fillId="0" borderId="4" xfId="0" applyNumberFormat="1" applyFont="1" applyBorder="1" applyAlignment="1">
      <alignment wrapText="1"/>
    </xf>
    <xf numFmtId="164" fontId="3" fillId="0" borderId="8" xfId="0" applyNumberFormat="1" applyFont="1" applyBorder="1"/>
    <xf numFmtId="164" fontId="3" fillId="0" borderId="13" xfId="0" applyNumberFormat="1" applyFont="1" applyBorder="1"/>
    <xf numFmtId="0" fontId="3" fillId="0" borderId="19" xfId="0" applyFont="1" applyBorder="1" applyAlignment="1">
      <alignment wrapText="1"/>
    </xf>
    <xf numFmtId="164" fontId="3" fillId="0" borderId="22" xfId="0" applyNumberFormat="1" applyFont="1" applyBorder="1"/>
    <xf numFmtId="164" fontId="3" fillId="0" borderId="23" xfId="0" applyNumberFormat="1" applyFont="1" applyBorder="1"/>
    <xf numFmtId="164" fontId="3" fillId="0" borderId="21" xfId="0" applyNumberFormat="1" applyFont="1" applyBorder="1"/>
    <xf numFmtId="164" fontId="3" fillId="0" borderId="24" xfId="0" applyNumberFormat="1" applyFont="1" applyBorder="1"/>
    <xf numFmtId="164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0" xfId="0" applyAlignment="1">
      <alignment wrapText="1"/>
    </xf>
    <xf numFmtId="44" fontId="3" fillId="0" borderId="9" xfId="1" applyFont="1" applyBorder="1"/>
    <xf numFmtId="44" fontId="3" fillId="2" borderId="5" xfId="1" applyFont="1" applyFill="1" applyBorder="1"/>
    <xf numFmtId="44" fontId="3" fillId="2" borderId="17" xfId="1" applyFont="1" applyFill="1" applyBorder="1"/>
    <xf numFmtId="44" fontId="3" fillId="2" borderId="9" xfId="1" applyFont="1" applyFill="1" applyBorder="1"/>
    <xf numFmtId="9" fontId="4" fillId="0" borderId="0" xfId="0" applyNumberFormat="1" applyFont="1"/>
    <xf numFmtId="164" fontId="3" fillId="2" borderId="16" xfId="0" applyNumberFormat="1" applyFont="1" applyFill="1" applyBorder="1"/>
    <xf numFmtId="164" fontId="3" fillId="2" borderId="17" xfId="0" applyNumberFormat="1" applyFont="1" applyFill="1" applyBorder="1"/>
    <xf numFmtId="164" fontId="3" fillId="2" borderId="5" xfId="0" applyNumberFormat="1" applyFont="1" applyFill="1" applyBorder="1"/>
    <xf numFmtId="164" fontId="3" fillId="2" borderId="20" xfId="0" applyNumberFormat="1" applyFont="1" applyFill="1" applyBorder="1"/>
    <xf numFmtId="164" fontId="3" fillId="2" borderId="22" xfId="0" applyNumberFormat="1" applyFont="1" applyFill="1" applyBorder="1"/>
    <xf numFmtId="164" fontId="3" fillId="2" borderId="18" xfId="0" applyNumberFormat="1" applyFont="1" applyFill="1" applyBorder="1"/>
    <xf numFmtId="164" fontId="3" fillId="2" borderId="10" xfId="0" applyNumberFormat="1" applyFont="1" applyFill="1" applyBorder="1"/>
    <xf numFmtId="164" fontId="3" fillId="2" borderId="6" xfId="0" applyNumberFormat="1" applyFont="1" applyFill="1" applyBorder="1"/>
    <xf numFmtId="164" fontId="3" fillId="2" borderId="13" xfId="0" applyNumberFormat="1" applyFont="1" applyFill="1" applyBorder="1"/>
    <xf numFmtId="164" fontId="3" fillId="2" borderId="23" xfId="0" applyNumberFormat="1" applyFont="1" applyFill="1" applyBorder="1"/>
    <xf numFmtId="9" fontId="2" fillId="0" borderId="0" xfId="0" applyNumberFormat="1" applyFont="1" applyAlignment="1">
      <alignment wrapText="1"/>
    </xf>
    <xf numFmtId="164" fontId="3" fillId="2" borderId="15" xfId="0" applyNumberFormat="1" applyFont="1" applyFill="1" applyBorder="1"/>
    <xf numFmtId="164" fontId="3" fillId="2" borderId="13" xfId="0" applyNumberFormat="1" applyFont="1" applyFill="1" applyBorder="1" applyAlignment="1">
      <alignment horizontal="center"/>
    </xf>
    <xf numFmtId="164" fontId="3" fillId="2" borderId="9" xfId="0" applyNumberFormat="1" applyFont="1" applyFill="1" applyBorder="1"/>
    <xf numFmtId="164" fontId="3" fillId="2" borderId="14" xfId="0" applyNumberFormat="1" applyFont="1" applyFill="1" applyBorder="1" applyAlignment="1">
      <alignment horizontal="center"/>
    </xf>
    <xf numFmtId="0" fontId="5" fillId="0" borderId="0" xfId="0" applyFont="1"/>
    <xf numFmtId="9" fontId="4" fillId="0" borderId="1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9" fontId="2" fillId="0" borderId="0" xfId="0" applyNumberFormat="1" applyFont="1" applyAlignment="1">
      <alignment horizontal="center" wrapText="1"/>
    </xf>
    <xf numFmtId="9" fontId="4" fillId="0" borderId="11" xfId="0" applyNumberFormat="1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4" fillId="0" borderId="7" xfId="0" applyNumberFormat="1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ff.rlp.de/fachliche-themen/arbeitnehmer/jahressonderzahlung-1_ft" TargetMode="External"/><Relationship Id="rId1" Type="http://schemas.openxmlformats.org/officeDocument/2006/relationships/hyperlink" Target="https://www.verwaltung.finanzen.uni-mainz.de/personalausgaben-und-stellen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0</xdr:rowOff>
    </xdr:from>
    <xdr:to>
      <xdr:col>6</xdr:col>
      <xdr:colOff>19050</xdr:colOff>
      <xdr:row>8</xdr:row>
      <xdr:rowOff>28575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2CDFA7-340F-EC83-66BD-1FAC7981270D}"/>
            </a:ext>
          </a:extLst>
        </xdr:cNvPr>
        <xdr:cNvSpPr txBox="1"/>
      </xdr:nvSpPr>
      <xdr:spPr>
        <a:xfrm>
          <a:off x="142875" y="381000"/>
          <a:ext cx="4448175" cy="11715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kern="1200"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rPr>
            <a:t>Die Berechnung der durchschnittlichen</a:t>
          </a:r>
          <a:r>
            <a:rPr lang="de-DE" sz="1100" kern="1200" baseline="0"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rPr>
            <a:t> Personalkosten wurde auf Grundlage der Personalaufwendungen des Jahres 2025 durchgeführt.</a:t>
          </a:r>
        </a:p>
        <a:p>
          <a:endParaRPr lang="de-DE" sz="1100" kern="1200" baseline="0">
            <a:latin typeface="Noto Sans" panose="020B0502040504020204" pitchFamily="34"/>
            <a:ea typeface="Noto Sans" panose="020B0502040504020204" pitchFamily="34"/>
            <a:cs typeface="Noto Sans" panose="020B0502040504020204" pitchFamily="34"/>
          </a:endParaRPr>
        </a:p>
        <a:p>
          <a:r>
            <a:rPr lang="de-DE" sz="1100" kern="1200" baseline="0"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rPr>
            <a:t>Nähere Informationen finden Sie auf unserer </a:t>
          </a:r>
          <a:r>
            <a:rPr lang="de-DE" sz="1100" kern="1200" baseline="0">
              <a:solidFill>
                <a:schemeClr val="accent1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rPr>
            <a:t>Website</a:t>
          </a:r>
          <a:r>
            <a:rPr lang="de-DE" sz="1100" kern="1200" baseline="0"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rPr>
            <a:t>.</a:t>
          </a:r>
        </a:p>
        <a:p>
          <a:endParaRPr lang="de-DE" sz="1100" kern="1200"/>
        </a:p>
      </xdr:txBody>
    </xdr:sp>
    <xdr:clientData/>
  </xdr:twoCellAnchor>
  <xdr:twoCellAnchor>
    <xdr:from>
      <xdr:col>0</xdr:col>
      <xdr:colOff>142874</xdr:colOff>
      <xdr:row>8</xdr:row>
      <xdr:rowOff>142875</xdr:rowOff>
    </xdr:from>
    <xdr:to>
      <xdr:col>11</xdr:col>
      <xdr:colOff>419099</xdr:colOff>
      <xdr:row>34</xdr:row>
      <xdr:rowOff>123825</xdr:rowOff>
    </xdr:to>
    <xdr:sp macro="" textlink="">
      <xdr:nvSpPr>
        <xdr:cNvPr id="3" name="Textfel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95E57B-D434-A670-7830-73240D9B039F}"/>
            </a:ext>
          </a:extLst>
        </xdr:cNvPr>
        <xdr:cNvSpPr txBox="1"/>
      </xdr:nvSpPr>
      <xdr:spPr>
        <a:xfrm>
          <a:off x="142874" y="1666875"/>
          <a:ext cx="8658225" cy="49339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 kern="1200"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rPr>
            <a:t>Anspruch und Bemessungsgrundlage der Jahressonderzahlung</a:t>
          </a:r>
        </a:p>
        <a:p>
          <a:endParaRPr lang="de-DE" sz="1100" kern="1200">
            <a:latin typeface="Noto Sans" panose="020B0502040504020204" pitchFamily="34"/>
            <a:ea typeface="Noto Sans" panose="020B0502040504020204" pitchFamily="34"/>
            <a:cs typeface="Noto Sans" panose="020B0502040504020204" pitchFamily="34"/>
          </a:endParaRPr>
        </a:p>
        <a:p>
          <a:r>
            <a:rPr lang="de-DE" sz="1100" b="0" i="0" u="none" strike="noStrike">
              <a:solidFill>
                <a:schemeClr val="dk1"/>
              </a:solidFill>
              <a:effectLst/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rPr>
            <a:t>Beschäftigte, die am 1. Dezember im Arbeitsverhältnis stehen, haben Anspruch auf eine Jahressonderzahlung (§ 20, Abs. 1 TV-L).</a:t>
          </a:r>
          <a:r>
            <a:rPr lang="de-DE"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rPr>
            <a:t> </a:t>
          </a:r>
        </a:p>
        <a:p>
          <a:endParaRPr lang="de-DE" sz="1100" b="0" i="0" u="none" strike="noStrike">
            <a:solidFill>
              <a:schemeClr val="dk1"/>
            </a:solidFill>
            <a:effectLst/>
            <a:latin typeface="Noto Sans" panose="020B0502040504020204" pitchFamily="34"/>
            <a:ea typeface="Noto Sans" panose="020B0502040504020204" pitchFamily="34"/>
            <a:cs typeface="Noto Sans" panose="020B0502040504020204" pitchFamily="34"/>
          </a:endParaRPr>
        </a:p>
        <a:p>
          <a:r>
            <a:rPr lang="de-DE" sz="1100" b="0" i="0" u="none" strike="noStrike">
              <a:solidFill>
                <a:schemeClr val="dk1"/>
              </a:solidFill>
              <a:effectLst/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rPr>
            <a:t>Als Bemessungsgrundlage wird das durchschnittliche monatliche Entgelt der Monate Juli, August und September heran-</a:t>
          </a:r>
          <a:r>
            <a:rPr lang="de-DE"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rPr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rPr>
            <a:t>gezogen. Bei Beschäftigten, die nach dem 31. August eingestellt werden, wird das erste volle Monatsentgelt zu Grunde gelegt.</a:t>
          </a:r>
          <a:r>
            <a:rPr lang="de-DE"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rPr>
            <a:t> </a:t>
          </a:r>
        </a:p>
        <a:p>
          <a:endParaRPr lang="de-DE" sz="1100" b="0" i="0" u="none" strike="noStrike">
            <a:solidFill>
              <a:schemeClr val="dk1"/>
            </a:solidFill>
            <a:effectLst/>
            <a:latin typeface="Noto Sans" panose="020B0502040504020204" pitchFamily="34"/>
            <a:ea typeface="Noto Sans" panose="020B0502040504020204" pitchFamily="34"/>
            <a:cs typeface="Noto Sans" panose="020B0502040504020204" pitchFamily="34"/>
          </a:endParaRPr>
        </a:p>
        <a:p>
          <a:r>
            <a:rPr lang="de-DE" sz="1100" b="0" i="0" u="none" strike="noStrike">
              <a:solidFill>
                <a:schemeClr val="dk1"/>
              </a:solidFill>
              <a:effectLst/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rPr>
            <a:t>Im Falle von fehlenden Beschäftigungszeiten während des laufenden Jahres (beispielsweise bei Neueinstellungen im Jahres- verlauf) wird die Sonderzahlung um 1/12 für jeden Monat ohne Gehalt gekürzt. </a:t>
          </a:r>
        </a:p>
        <a:p>
          <a:endParaRPr lang="de-DE" sz="1100" b="0" i="0" u="none" strike="noStrike">
            <a:solidFill>
              <a:schemeClr val="dk1"/>
            </a:solidFill>
            <a:effectLst/>
            <a:latin typeface="Noto Sans" panose="020B0502040504020204" pitchFamily="34"/>
            <a:ea typeface="Noto Sans" panose="020B0502040504020204" pitchFamily="34"/>
            <a:cs typeface="Noto Sans" panose="020B0502040504020204" pitchFamily="34"/>
          </a:endParaRPr>
        </a:p>
        <a:p>
          <a:r>
            <a:rPr lang="de-DE" sz="1100" b="0" i="0" u="none" strike="noStrike">
              <a:solidFill>
                <a:schemeClr val="dk1"/>
              </a:solidFill>
              <a:effectLst/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rPr>
            <a:t>Im ausgewiesenen Jahresdurchschnitt ist die Sonderzahlung in voller Höhe eingerechnet. Der Monatsdurchschnitt berücksichtigt </a:t>
          </a:r>
          <a:r>
            <a:rPr lang="de-DE" sz="1100" b="0" i="0" u="sng" strike="noStrike">
              <a:solidFill>
                <a:schemeClr val="dk1"/>
              </a:solidFill>
              <a:effectLst/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rPr>
            <a:t>nicht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rPr>
            <a:t> die Sonderzahlung. </a:t>
          </a:r>
        </a:p>
        <a:p>
          <a:endParaRPr lang="de-DE" sz="1100" b="0" i="0" u="none" strike="noStrike">
            <a:solidFill>
              <a:schemeClr val="dk1"/>
            </a:solidFill>
            <a:effectLst/>
            <a:latin typeface="Noto Sans" panose="020B0502040504020204" pitchFamily="34"/>
            <a:ea typeface="Noto Sans" panose="020B0502040504020204" pitchFamily="34"/>
            <a:cs typeface="Noto Sans" panose="020B0502040504020204" pitchFamily="34"/>
          </a:endParaRPr>
        </a:p>
        <a:p>
          <a:r>
            <a:rPr lang="de-DE" sz="1100" b="0" i="0" u="none" strike="noStrike">
              <a:solidFill>
                <a:schemeClr val="dk1"/>
              </a:solidFill>
              <a:effectLst/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rPr>
            <a:t>In unseren Berechnungen sind die Sonderzahlungen wie folgt berücksichtigt: </a:t>
          </a:r>
        </a:p>
        <a:p>
          <a:endParaRPr lang="de-DE" sz="1100" b="0" i="0" u="none" strike="noStrike">
            <a:solidFill>
              <a:schemeClr val="dk1"/>
            </a:solidFill>
            <a:effectLst/>
            <a:latin typeface="Noto Sans" panose="020B0502040504020204" pitchFamily="34"/>
            <a:ea typeface="Noto Sans" panose="020B0502040504020204" pitchFamily="34"/>
            <a:cs typeface="Noto Sans" panose="020B0502040504020204" pitchFamily="34"/>
          </a:endParaRPr>
        </a:p>
        <a:p>
          <a:r>
            <a:rPr lang="de-DE" sz="1100" b="0" i="0" u="none" strike="noStrike">
              <a:solidFill>
                <a:schemeClr val="dk1"/>
              </a:solidFill>
              <a:effectLst/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rPr>
            <a:t>EG 1 bis EG 4 		87,43 % </a:t>
          </a:r>
        </a:p>
        <a:p>
          <a:r>
            <a:rPr lang="de-DE" sz="1100" b="0" i="0" u="none" strike="noStrike">
              <a:solidFill>
                <a:schemeClr val="dk1"/>
              </a:solidFill>
              <a:effectLst/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rPr>
            <a:t>EG 5 bis EG 8		88,14% </a:t>
          </a:r>
        </a:p>
        <a:p>
          <a:r>
            <a:rPr lang="de-DE" sz="1100" b="0" i="0" u="none" strike="noStrike">
              <a:solidFill>
                <a:schemeClr val="dk1"/>
              </a:solidFill>
              <a:effectLst/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rPr>
            <a:t>EG 9a bis EG 11	74,35% </a:t>
          </a:r>
        </a:p>
        <a:p>
          <a:r>
            <a:rPr lang="de-DE" sz="1100" b="0" i="0" u="none" strike="noStrike">
              <a:solidFill>
                <a:schemeClr val="dk1"/>
              </a:solidFill>
              <a:effectLst/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rPr>
            <a:t>EG 12 bis EG 13 Ü	46,47% </a:t>
          </a:r>
        </a:p>
        <a:p>
          <a:r>
            <a:rPr lang="de-DE" sz="1100" b="0" i="0" u="none" strike="noStrike">
              <a:solidFill>
                <a:schemeClr val="dk1"/>
              </a:solidFill>
              <a:effectLst/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rPr>
            <a:t>EG 14 bis EG 15 (Ü)	32,53 % </a:t>
          </a:r>
        </a:p>
        <a:p>
          <a:endParaRPr lang="de-DE" sz="1100" b="0" i="0" u="none" strike="noStrike">
            <a:solidFill>
              <a:schemeClr val="dk1"/>
            </a:solidFill>
            <a:effectLst/>
            <a:latin typeface="Noto Sans" panose="020B0502040504020204" pitchFamily="34"/>
            <a:ea typeface="Noto Sans" panose="020B0502040504020204" pitchFamily="34"/>
            <a:cs typeface="Noto Sans" panose="020B0502040504020204" pitchFamily="34"/>
          </a:endParaRPr>
        </a:p>
        <a:p>
          <a:r>
            <a:rPr lang="de-DE" sz="1100" b="0" i="0" u="none" strike="noStrike">
              <a:solidFill>
                <a:schemeClr val="dk1"/>
              </a:solidFill>
              <a:effectLst/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rPr>
            <a:t>Der TV-L unterscheidet die Sonderzahlung bei EG 13 Ü nach Stufe 2 und 3, hier sind es 50% JSZ und den Stufen 4 und 5, hier sind es 35% JSZ. In unseren Daten ist diese Unterscheidung nicht abgebildet. </a:t>
          </a:r>
        </a:p>
        <a:p>
          <a:endParaRPr lang="de-DE" sz="1100" b="0" i="0" u="none" strike="noStrike">
            <a:solidFill>
              <a:schemeClr val="dk1"/>
            </a:solidFill>
            <a:effectLst/>
            <a:latin typeface="Noto Sans" panose="020B0502040504020204" pitchFamily="34"/>
            <a:ea typeface="Noto Sans" panose="020B0502040504020204" pitchFamily="34"/>
            <a:cs typeface="Noto Sans" panose="020B0502040504020204" pitchFamily="34"/>
          </a:endParaRPr>
        </a:p>
        <a:p>
          <a:r>
            <a:rPr lang="de-DE" sz="1100" b="0" i="0" u="none" strike="noStrike">
              <a:solidFill>
                <a:schemeClr val="dk1"/>
              </a:solidFill>
              <a:effectLst/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rPr>
            <a:t>Weitere</a:t>
          </a:r>
          <a:r>
            <a:rPr lang="de-DE" sz="1100" b="0" i="0" u="none" strike="noStrike" baseline="0">
              <a:solidFill>
                <a:schemeClr val="dk1"/>
              </a:solidFill>
              <a:effectLst/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rPr>
            <a:t> Informationen finden Sie unter: </a:t>
          </a:r>
          <a:r>
            <a:rPr lang="de-DE" sz="1100" b="0" i="0" u="none" strike="noStrike">
              <a:solidFill>
                <a:schemeClr val="accent1"/>
              </a:solidFill>
              <a:effectLst/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rPr>
            <a:t>https://www.lff.rlp.de/fachliche-themen/arbeitnehmer/jahressonderzahlung-1_ft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FCDF0-BBFD-45F3-BE09-2B7737C65196}">
  <dimension ref="A1:S20"/>
  <sheetViews>
    <sheetView showGridLines="0" zoomScale="91" zoomScaleNormal="91" workbookViewId="0">
      <selection activeCell="D32" sqref="D32"/>
    </sheetView>
  </sheetViews>
  <sheetFormatPr baseColWidth="10" defaultRowHeight="15" x14ac:dyDescent="0.25"/>
  <cols>
    <col min="1" max="1" width="7.28515625" bestFit="1" customWidth="1"/>
    <col min="2" max="2" width="13.42578125" customWidth="1"/>
    <col min="3" max="3" width="13.5703125" bestFit="1" customWidth="1"/>
    <col min="4" max="4" width="13.42578125" bestFit="1" customWidth="1"/>
    <col min="5" max="5" width="16" bestFit="1" customWidth="1"/>
    <col min="6" max="6" width="13.42578125" bestFit="1" customWidth="1"/>
    <col min="7" max="7" width="14.28515625" customWidth="1"/>
    <col min="8" max="8" width="13.42578125" customWidth="1"/>
    <col min="9" max="9" width="14.7109375" bestFit="1" customWidth="1"/>
    <col min="10" max="10" width="13.42578125" bestFit="1" customWidth="1"/>
    <col min="11" max="11" width="14.28515625" bestFit="1" customWidth="1"/>
    <col min="12" max="12" width="13.42578125" bestFit="1" customWidth="1"/>
    <col min="13" max="13" width="14.7109375" bestFit="1" customWidth="1"/>
    <col min="14" max="14" width="13.42578125" bestFit="1" customWidth="1"/>
    <col min="15" max="15" width="14.28515625" bestFit="1" customWidth="1"/>
    <col min="16" max="16" width="13.42578125" bestFit="1" customWidth="1"/>
    <col min="17" max="17" width="14.7109375" bestFit="1" customWidth="1"/>
  </cols>
  <sheetData>
    <row r="1" spans="1:19" ht="31.5" x14ac:dyDescent="0.55000000000000004">
      <c r="A1" s="51" t="s">
        <v>37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"/>
    </row>
    <row r="2" spans="1:19" ht="45" customHeight="1" x14ac:dyDescent="0.5">
      <c r="A2" s="52" t="s">
        <v>19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"/>
    </row>
    <row r="3" spans="1:19" ht="17.25" thickBot="1" x14ac:dyDescent="0.35">
      <c r="A3" s="6"/>
      <c r="B3" s="53">
        <v>1</v>
      </c>
      <c r="C3" s="54"/>
      <c r="D3" s="54"/>
      <c r="E3" s="55"/>
      <c r="F3" s="48">
        <v>0.75</v>
      </c>
      <c r="G3" s="54"/>
      <c r="H3" s="54"/>
      <c r="I3" s="55"/>
      <c r="J3" s="48">
        <v>0.5</v>
      </c>
      <c r="K3" s="54"/>
      <c r="L3" s="54"/>
      <c r="M3" s="55"/>
      <c r="N3" s="48">
        <v>0.25</v>
      </c>
      <c r="O3" s="49"/>
      <c r="P3" s="49"/>
      <c r="Q3" s="50"/>
      <c r="R3" s="5"/>
    </row>
    <row r="4" spans="1:19" s="26" customFormat="1" ht="33.75" thickBot="1" x14ac:dyDescent="0.35">
      <c r="A4" s="24"/>
      <c r="B4" s="7" t="s">
        <v>36</v>
      </c>
      <c r="C4" s="7" t="s">
        <v>38</v>
      </c>
      <c r="D4" s="7" t="s">
        <v>33</v>
      </c>
      <c r="E4" s="25" t="s">
        <v>6</v>
      </c>
      <c r="F4" s="7" t="s">
        <v>36</v>
      </c>
      <c r="G4" s="7" t="s">
        <v>38</v>
      </c>
      <c r="H4" s="7" t="s">
        <v>33</v>
      </c>
      <c r="I4" s="25" t="s">
        <v>6</v>
      </c>
      <c r="J4" s="7" t="s">
        <v>36</v>
      </c>
      <c r="K4" s="7" t="s">
        <v>38</v>
      </c>
      <c r="L4" s="7" t="s">
        <v>33</v>
      </c>
      <c r="M4" s="25" t="s">
        <v>6</v>
      </c>
      <c r="N4" s="7" t="s">
        <v>36</v>
      </c>
      <c r="O4" s="7" t="s">
        <v>38</v>
      </c>
      <c r="P4" s="7" t="s">
        <v>33</v>
      </c>
      <c r="Q4" s="25" t="s">
        <v>6</v>
      </c>
      <c r="R4" s="11"/>
      <c r="S4" s="11"/>
    </row>
    <row r="5" spans="1:19" ht="16.5" x14ac:dyDescent="0.3">
      <c r="A5" s="2" t="s">
        <v>20</v>
      </c>
      <c r="B5" s="28">
        <v>9580.7610132158588</v>
      </c>
      <c r="C5" s="28">
        <f>B5*1.028</f>
        <v>9849.0223215859023</v>
      </c>
      <c r="D5" s="28">
        <f>C5*32.53%</f>
        <v>3203.8869612118942</v>
      </c>
      <c r="E5" s="29">
        <f>B5*3+C5*9+D5</f>
        <v>120587.3708951326</v>
      </c>
      <c r="F5" s="28">
        <v>0</v>
      </c>
      <c r="G5" s="28">
        <f>F5*1.028</f>
        <v>0</v>
      </c>
      <c r="H5" s="28">
        <f>G5*32.53%</f>
        <v>0</v>
      </c>
      <c r="I5" s="29">
        <f>F5*3+G5*9+H5</f>
        <v>0</v>
      </c>
      <c r="J5" s="28">
        <v>0</v>
      </c>
      <c r="K5" s="28">
        <f>J5*1.028</f>
        <v>0</v>
      </c>
      <c r="L5" s="28">
        <f>K5*32.53%</f>
        <v>0</v>
      </c>
      <c r="M5" s="29">
        <f>J5*3+K5*9+L5</f>
        <v>0</v>
      </c>
      <c r="N5" s="28">
        <v>1855.88</v>
      </c>
      <c r="O5" s="28">
        <f>N5*1.028</f>
        <v>1907.8446400000003</v>
      </c>
      <c r="P5" s="28">
        <f>O5*32.53%</f>
        <v>620.62186139200014</v>
      </c>
      <c r="Q5" s="28">
        <f>N5*3+O5*9+P5</f>
        <v>23358.863621392</v>
      </c>
      <c r="R5" s="5"/>
      <c r="S5" s="5"/>
    </row>
    <row r="6" spans="1:19" ht="16.5" x14ac:dyDescent="0.3">
      <c r="A6" s="2" t="s">
        <v>21</v>
      </c>
      <c r="B6" s="8">
        <v>8503.6067477876113</v>
      </c>
      <c r="C6" s="8">
        <f t="shared" ref="C6:C19" si="0">B6*1.028</f>
        <v>8741.7077367256643</v>
      </c>
      <c r="D6" s="8">
        <f>C6*32.53%</f>
        <v>2843.6775267568587</v>
      </c>
      <c r="E6" s="27">
        <f t="shared" ref="E6:E19" si="1">B6*3+C6*9+D6</f>
        <v>107029.86740065066</v>
      </c>
      <c r="F6" s="8">
        <v>6347.1488333333336</v>
      </c>
      <c r="G6" s="8">
        <f t="shared" ref="G6:G19" si="2">F6*1.028</f>
        <v>6524.8690006666675</v>
      </c>
      <c r="H6" s="8">
        <f>G6*32.53%</f>
        <v>2122.5398859168672</v>
      </c>
      <c r="I6" s="27">
        <f t="shared" ref="I6:I19" si="3">F6*3+G6*9+H6</f>
        <v>79887.807391916867</v>
      </c>
      <c r="J6" s="8">
        <v>4139.5201351351361</v>
      </c>
      <c r="K6" s="8">
        <f t="shared" ref="K6:K19" si="4">J6*1.028</f>
        <v>4255.42669891892</v>
      </c>
      <c r="L6" s="8">
        <f>K6*32.53%</f>
        <v>1384.2903051583248</v>
      </c>
      <c r="M6" s="27">
        <f t="shared" ref="M6:M19" si="5">J6*3+K6*9+L6</f>
        <v>52101.69100083402</v>
      </c>
      <c r="N6" s="8">
        <v>0</v>
      </c>
      <c r="O6" s="8">
        <f t="shared" ref="O6:O19" si="6">N6*1.028</f>
        <v>0</v>
      </c>
      <c r="P6" s="8">
        <f>O6*32.53%</f>
        <v>0</v>
      </c>
      <c r="Q6" s="8">
        <f t="shared" ref="Q6:Q19" si="7">N6*3+O6*9+P6</f>
        <v>0</v>
      </c>
      <c r="R6" s="5"/>
      <c r="S6" s="5"/>
    </row>
    <row r="7" spans="1:19" ht="16.5" x14ac:dyDescent="0.3">
      <c r="A7" s="2" t="s">
        <v>22</v>
      </c>
      <c r="B7" s="28">
        <v>7528.4709927513386</v>
      </c>
      <c r="C7" s="28">
        <f t="shared" si="0"/>
        <v>7739.2681805483762</v>
      </c>
      <c r="D7" s="28">
        <f>C7*46.47%</f>
        <v>3596.4379235008305</v>
      </c>
      <c r="E7" s="30">
        <f t="shared" si="1"/>
        <v>95835.264526690225</v>
      </c>
      <c r="F7" s="28">
        <v>5157.0487812500005</v>
      </c>
      <c r="G7" s="28">
        <f t="shared" si="2"/>
        <v>5301.4461471250006</v>
      </c>
      <c r="H7" s="28">
        <f>G7*46.47%</f>
        <v>2463.5820245689879</v>
      </c>
      <c r="I7" s="30">
        <f t="shared" si="3"/>
        <v>65647.743692443997</v>
      </c>
      <c r="J7" s="28">
        <v>3467.3874922440546</v>
      </c>
      <c r="K7" s="28">
        <f t="shared" si="4"/>
        <v>3564.4743420268883</v>
      </c>
      <c r="L7" s="28">
        <f>K7*46.47%</f>
        <v>1656.411226739895</v>
      </c>
      <c r="M7" s="30">
        <f t="shared" si="5"/>
        <v>44138.842781714055</v>
      </c>
      <c r="N7" s="28">
        <v>1770.187359813084</v>
      </c>
      <c r="O7" s="28">
        <f t="shared" si="6"/>
        <v>1819.7526058878505</v>
      </c>
      <c r="P7" s="28">
        <f>O7*46.47%</f>
        <v>845.63903595608406</v>
      </c>
      <c r="Q7" s="28">
        <f t="shared" si="7"/>
        <v>22533.974568385987</v>
      </c>
      <c r="R7" s="5"/>
      <c r="S7" s="5"/>
    </row>
    <row r="8" spans="1:19" ht="16.5" x14ac:dyDescent="0.3">
      <c r="A8" s="2" t="s">
        <v>23</v>
      </c>
      <c r="B8" s="8">
        <v>7741.6868777292575</v>
      </c>
      <c r="C8" s="8">
        <f t="shared" si="0"/>
        <v>7958.4541103056772</v>
      </c>
      <c r="D8" s="8">
        <f>C8*46.47%</f>
        <v>3698.2936250590483</v>
      </c>
      <c r="E8" s="27">
        <f t="shared" si="1"/>
        <v>98549.441250997916</v>
      </c>
      <c r="F8" s="8">
        <v>5638.0043548387102</v>
      </c>
      <c r="G8" s="8">
        <f t="shared" si="2"/>
        <v>5795.8684767741943</v>
      </c>
      <c r="H8" s="8">
        <f>G8*46.47%</f>
        <v>2693.3400811569682</v>
      </c>
      <c r="I8" s="27">
        <f t="shared" si="3"/>
        <v>71770.169436640848</v>
      </c>
      <c r="J8" s="8">
        <v>3053.7045454545455</v>
      </c>
      <c r="K8" s="8">
        <f t="shared" si="4"/>
        <v>3139.2082727272727</v>
      </c>
      <c r="L8" s="8">
        <f>K8*46.47%</f>
        <v>1458.7900843363636</v>
      </c>
      <c r="M8" s="27">
        <f t="shared" si="5"/>
        <v>38872.778175245447</v>
      </c>
      <c r="N8" s="8">
        <v>1427.76</v>
      </c>
      <c r="O8" s="8">
        <f t="shared" si="6"/>
        <v>1467.7372800000001</v>
      </c>
      <c r="P8" s="8">
        <f>O8*46.47%</f>
        <v>682.05751401600003</v>
      </c>
      <c r="Q8" s="8">
        <f t="shared" si="7"/>
        <v>18174.973034015999</v>
      </c>
      <c r="R8" s="5"/>
      <c r="S8" s="5"/>
    </row>
    <row r="9" spans="1:19" ht="16.5" x14ac:dyDescent="0.3">
      <c r="A9" s="2" t="s">
        <v>24</v>
      </c>
      <c r="B9" s="28">
        <v>7007.3893217665618</v>
      </c>
      <c r="C9" s="28">
        <f t="shared" si="0"/>
        <v>7203.5962227760256</v>
      </c>
      <c r="D9" s="28">
        <f>C9*74.35%</f>
        <v>5355.8737916339742</v>
      </c>
      <c r="E9" s="30">
        <f t="shared" si="1"/>
        <v>91210.407761917886</v>
      </c>
      <c r="F9" s="28">
        <v>5293.5744999999997</v>
      </c>
      <c r="G9" s="28">
        <f t="shared" si="2"/>
        <v>5441.794586</v>
      </c>
      <c r="H9" s="28">
        <f>G9*74.35%</f>
        <v>4045.9742746909997</v>
      </c>
      <c r="I9" s="30">
        <f t="shared" si="3"/>
        <v>68902.849048691001</v>
      </c>
      <c r="J9" s="28">
        <v>3345.4502054794521</v>
      </c>
      <c r="K9" s="28">
        <f t="shared" si="4"/>
        <v>3439.1228112328768</v>
      </c>
      <c r="L9" s="28">
        <f>K9*74.35%</f>
        <v>2556.9878101516438</v>
      </c>
      <c r="M9" s="30">
        <f t="shared" si="5"/>
        <v>43545.443727685888</v>
      </c>
      <c r="N9" s="28">
        <v>2144.7105555555554</v>
      </c>
      <c r="O9" s="28">
        <f t="shared" si="6"/>
        <v>2204.7624511111112</v>
      </c>
      <c r="P9" s="28">
        <f>O9*74.35%</f>
        <v>1639.2408824011111</v>
      </c>
      <c r="Q9" s="28">
        <f t="shared" si="7"/>
        <v>27916.234609067778</v>
      </c>
      <c r="R9" s="5"/>
      <c r="S9" s="5"/>
    </row>
    <row r="10" spans="1:19" ht="16.5" x14ac:dyDescent="0.3">
      <c r="A10" s="2" t="s">
        <v>25</v>
      </c>
      <c r="B10" s="8">
        <v>6292.9446175637395</v>
      </c>
      <c r="C10" s="8">
        <f t="shared" si="0"/>
        <v>6469.1470668555239</v>
      </c>
      <c r="D10" s="8">
        <f t="shared" ref="D10:D12" si="8">C10*74.35%</f>
        <v>4809.8108442070816</v>
      </c>
      <c r="E10" s="27">
        <f t="shared" si="1"/>
        <v>81910.968298598018</v>
      </c>
      <c r="F10" s="8">
        <v>5112.4361904761899</v>
      </c>
      <c r="G10" s="8">
        <f t="shared" si="2"/>
        <v>5255.5844038095238</v>
      </c>
      <c r="H10" s="8">
        <f t="shared" ref="H10:H12" si="9">G10*74.35%</f>
        <v>3907.5270042323805</v>
      </c>
      <c r="I10" s="27">
        <f t="shared" si="3"/>
        <v>66545.095209946667</v>
      </c>
      <c r="J10" s="8">
        <v>3478.3630769230772</v>
      </c>
      <c r="K10" s="8">
        <f t="shared" si="4"/>
        <v>3575.7572430769233</v>
      </c>
      <c r="L10" s="8">
        <f t="shared" ref="L10:L12" si="10">K10*74.35%</f>
        <v>2658.5755102276921</v>
      </c>
      <c r="M10" s="27">
        <f t="shared" si="5"/>
        <v>45275.47992868923</v>
      </c>
      <c r="N10" s="8">
        <v>0</v>
      </c>
      <c r="O10" s="8">
        <f t="shared" si="6"/>
        <v>0</v>
      </c>
      <c r="P10" s="8">
        <f t="shared" ref="P10:P12" si="11">O10*74.35%</f>
        <v>0</v>
      </c>
      <c r="Q10" s="8">
        <f t="shared" si="7"/>
        <v>0</v>
      </c>
      <c r="R10" s="5"/>
      <c r="S10" s="5"/>
    </row>
    <row r="11" spans="1:19" ht="16.5" x14ac:dyDescent="0.3">
      <c r="A11" s="2" t="s">
        <v>34</v>
      </c>
      <c r="B11" s="28">
        <v>5770.816118421053</v>
      </c>
      <c r="C11" s="28">
        <f t="shared" si="0"/>
        <v>5932.3989697368424</v>
      </c>
      <c r="D11" s="28">
        <f t="shared" si="8"/>
        <v>4410.7386339993418</v>
      </c>
      <c r="E11" s="30">
        <f t="shared" si="1"/>
        <v>75114.777716894081</v>
      </c>
      <c r="F11" s="28">
        <v>4269.4597656249998</v>
      </c>
      <c r="G11" s="28">
        <f t="shared" si="2"/>
        <v>4389.0046390625002</v>
      </c>
      <c r="H11" s="28">
        <f t="shared" si="9"/>
        <v>3263.2249491429689</v>
      </c>
      <c r="I11" s="30">
        <f t="shared" si="3"/>
        <v>55572.645997580468</v>
      </c>
      <c r="J11" s="28">
        <v>2872.211666666667</v>
      </c>
      <c r="K11" s="28">
        <f t="shared" si="4"/>
        <v>2952.6335933333339</v>
      </c>
      <c r="L11" s="28">
        <f t="shared" si="10"/>
        <v>2195.2830766433335</v>
      </c>
      <c r="M11" s="30">
        <f t="shared" si="5"/>
        <v>37385.620416643338</v>
      </c>
      <c r="N11" s="28">
        <v>1587.3113913043478</v>
      </c>
      <c r="O11" s="28">
        <f t="shared" si="6"/>
        <v>1631.7561102608695</v>
      </c>
      <c r="P11" s="28">
        <f t="shared" si="11"/>
        <v>1213.2106679789563</v>
      </c>
      <c r="Q11" s="28">
        <f t="shared" si="7"/>
        <v>20660.949834239826</v>
      </c>
      <c r="R11" s="5"/>
      <c r="S11" s="5"/>
    </row>
    <row r="12" spans="1:19" ht="16.5" x14ac:dyDescent="0.3">
      <c r="A12" s="2" t="s">
        <v>35</v>
      </c>
      <c r="B12" s="8">
        <v>5388.8837385740399</v>
      </c>
      <c r="C12" s="8">
        <f t="shared" si="0"/>
        <v>5539.7724832541135</v>
      </c>
      <c r="D12" s="8">
        <f t="shared" si="8"/>
        <v>4118.8208412994327</v>
      </c>
      <c r="E12" s="27">
        <f t="shared" si="1"/>
        <v>70143.424406308564</v>
      </c>
      <c r="F12" s="8">
        <v>3952.6571229050278</v>
      </c>
      <c r="G12" s="8">
        <f t="shared" si="2"/>
        <v>4063.3315223463687</v>
      </c>
      <c r="H12" s="8">
        <f t="shared" si="9"/>
        <v>3021.086986864525</v>
      </c>
      <c r="I12" s="27">
        <f t="shared" si="3"/>
        <v>51449.042056696926</v>
      </c>
      <c r="J12" s="8">
        <v>2689.856927453769</v>
      </c>
      <c r="K12" s="8">
        <f t="shared" si="4"/>
        <v>2765.1729214224747</v>
      </c>
      <c r="L12" s="8">
        <f t="shared" si="10"/>
        <v>2055.9060670776098</v>
      </c>
      <c r="M12" s="27">
        <f t="shared" si="5"/>
        <v>35012.033142241191</v>
      </c>
      <c r="N12" s="8">
        <v>1303.8108333333332</v>
      </c>
      <c r="O12" s="8">
        <f t="shared" si="6"/>
        <v>1340.3175366666667</v>
      </c>
      <c r="P12" s="8">
        <f t="shared" si="11"/>
        <v>996.52608851166656</v>
      </c>
      <c r="Q12" s="8">
        <f t="shared" si="7"/>
        <v>16970.816418511666</v>
      </c>
      <c r="R12" s="5"/>
      <c r="S12" s="5"/>
    </row>
    <row r="13" spans="1:19" ht="16.5" x14ac:dyDescent="0.3">
      <c r="A13" s="2" t="s">
        <v>26</v>
      </c>
      <c r="B13" s="28">
        <v>4989.8124042553191</v>
      </c>
      <c r="C13" s="28">
        <f t="shared" si="0"/>
        <v>5129.527151574468</v>
      </c>
      <c r="D13" s="28">
        <f>C13*88.14%</f>
        <v>4521.1652313977356</v>
      </c>
      <c r="E13" s="30">
        <f t="shared" si="1"/>
        <v>65656.34680833391</v>
      </c>
      <c r="F13" s="28">
        <v>3702.6099626865671</v>
      </c>
      <c r="G13" s="28">
        <f t="shared" si="2"/>
        <v>3806.283041641791</v>
      </c>
      <c r="H13" s="28">
        <f>G13*88.14%</f>
        <v>3354.8578729030746</v>
      </c>
      <c r="I13" s="30">
        <f t="shared" si="3"/>
        <v>48719.235135738898</v>
      </c>
      <c r="J13" s="28">
        <v>2466.603076923077</v>
      </c>
      <c r="K13" s="28">
        <f t="shared" si="4"/>
        <v>2535.6679630769231</v>
      </c>
      <c r="L13" s="28">
        <f>K13*88.14%</f>
        <v>2234.937742656</v>
      </c>
      <c r="M13" s="30">
        <f t="shared" si="5"/>
        <v>32455.758641117536</v>
      </c>
      <c r="N13" s="28">
        <v>1200.0114736842104</v>
      </c>
      <c r="O13" s="28">
        <f t="shared" si="6"/>
        <v>1233.6117949473683</v>
      </c>
      <c r="P13" s="28">
        <f>O13*88.14%</f>
        <v>1087.3054360666104</v>
      </c>
      <c r="Q13" s="28">
        <f t="shared" si="7"/>
        <v>15789.846011645555</v>
      </c>
      <c r="R13" s="5"/>
      <c r="S13" s="5"/>
    </row>
    <row r="14" spans="1:19" ht="16.5" x14ac:dyDescent="0.3">
      <c r="A14" s="2" t="s">
        <v>27</v>
      </c>
      <c r="B14" s="8">
        <v>5193.4266900175135</v>
      </c>
      <c r="C14" s="8">
        <f t="shared" si="0"/>
        <v>5338.8426373380044</v>
      </c>
      <c r="D14" s="8">
        <f t="shared" ref="D14:D16" si="12">C14*88.14%</f>
        <v>4705.6559005497165</v>
      </c>
      <c r="E14" s="27">
        <f t="shared" si="1"/>
        <v>68335.519706644292</v>
      </c>
      <c r="F14" s="8">
        <v>3846.227142857143</v>
      </c>
      <c r="G14" s="8">
        <f t="shared" si="2"/>
        <v>3953.921502857143</v>
      </c>
      <c r="H14" s="8">
        <f t="shared" ref="H14:H16" si="13">G14*88.14%</f>
        <v>3484.9864126182856</v>
      </c>
      <c r="I14" s="27">
        <f t="shared" si="3"/>
        <v>50608.961366904005</v>
      </c>
      <c r="J14" s="8">
        <v>2384.9892647058828</v>
      </c>
      <c r="K14" s="8">
        <f t="shared" si="4"/>
        <v>2451.7689641176476</v>
      </c>
      <c r="L14" s="8">
        <f t="shared" ref="L14:L16" si="14">K14*88.14%</f>
        <v>2160.9891649732945</v>
      </c>
      <c r="M14" s="27">
        <f t="shared" si="5"/>
        <v>31381.877636149773</v>
      </c>
      <c r="N14" s="8">
        <v>1169.3383333333334</v>
      </c>
      <c r="O14" s="8">
        <f t="shared" si="6"/>
        <v>1202.0798066666666</v>
      </c>
      <c r="P14" s="8">
        <f t="shared" ref="P14:P16" si="15">O14*88.14%</f>
        <v>1059.513141596</v>
      </c>
      <c r="Q14" s="8">
        <f t="shared" si="7"/>
        <v>15386.246401596001</v>
      </c>
      <c r="R14" s="5"/>
      <c r="S14" s="5"/>
    </row>
    <row r="15" spans="1:19" ht="16.5" x14ac:dyDescent="0.3">
      <c r="A15" s="2" t="s">
        <v>28</v>
      </c>
      <c r="B15" s="28">
        <v>4630.1300379746845</v>
      </c>
      <c r="C15" s="28">
        <f t="shared" si="0"/>
        <v>4759.7736790379759</v>
      </c>
      <c r="D15" s="28">
        <f t="shared" si="12"/>
        <v>4195.2645207040714</v>
      </c>
      <c r="E15" s="30">
        <f t="shared" si="1"/>
        <v>60923.61774596991</v>
      </c>
      <c r="F15" s="28">
        <v>3483.0853977272727</v>
      </c>
      <c r="G15" s="28">
        <f t="shared" si="2"/>
        <v>3580.6117888636363</v>
      </c>
      <c r="H15" s="28">
        <f t="shared" si="13"/>
        <v>3155.9512307044088</v>
      </c>
      <c r="I15" s="30">
        <f t="shared" si="3"/>
        <v>45830.713523658953</v>
      </c>
      <c r="J15" s="28">
        <v>2278.0766294227187</v>
      </c>
      <c r="K15" s="28">
        <f t="shared" si="4"/>
        <v>2341.8627750465548</v>
      </c>
      <c r="L15" s="28">
        <f t="shared" si="14"/>
        <v>2064.1178499260332</v>
      </c>
      <c r="M15" s="30">
        <f t="shared" si="5"/>
        <v>29975.112713613184</v>
      </c>
      <c r="N15" s="28">
        <v>1087.8250515463919</v>
      </c>
      <c r="O15" s="28">
        <f t="shared" si="6"/>
        <v>1118.2841529896909</v>
      </c>
      <c r="P15" s="28">
        <f t="shared" si="15"/>
        <v>985.65565244511356</v>
      </c>
      <c r="Q15" s="28">
        <f t="shared" si="7"/>
        <v>14313.688183991508</v>
      </c>
      <c r="R15" s="5"/>
      <c r="S15" s="5"/>
    </row>
    <row r="16" spans="1:19" ht="16.5" x14ac:dyDescent="0.3">
      <c r="A16" s="2" t="s">
        <v>29</v>
      </c>
      <c r="B16" s="8">
        <v>4527.1929704510112</v>
      </c>
      <c r="C16" s="8">
        <f t="shared" si="0"/>
        <v>4653.9543736236392</v>
      </c>
      <c r="D16" s="8">
        <f t="shared" si="12"/>
        <v>4101.9953849118756</v>
      </c>
      <c r="E16" s="27">
        <f t="shared" si="1"/>
        <v>59569.16365887766</v>
      </c>
      <c r="F16" s="8">
        <v>3292.0684507042251</v>
      </c>
      <c r="G16" s="8">
        <f t="shared" si="2"/>
        <v>3384.2463673239436</v>
      </c>
      <c r="H16" s="8">
        <f t="shared" si="13"/>
        <v>2982.8747481593236</v>
      </c>
      <c r="I16" s="27">
        <f t="shared" si="3"/>
        <v>43317.297406187492</v>
      </c>
      <c r="J16" s="8">
        <v>2183.8258333333338</v>
      </c>
      <c r="K16" s="8">
        <f t="shared" si="4"/>
        <v>2244.972956666667</v>
      </c>
      <c r="L16" s="8">
        <f t="shared" si="14"/>
        <v>1978.7191640060003</v>
      </c>
      <c r="M16" s="27">
        <f t="shared" si="5"/>
        <v>28734.953274006006</v>
      </c>
      <c r="N16" s="8">
        <v>1136.5066666666667</v>
      </c>
      <c r="O16" s="8">
        <f t="shared" si="6"/>
        <v>1168.3288533333334</v>
      </c>
      <c r="P16" s="8">
        <f t="shared" si="15"/>
        <v>1029.765051328</v>
      </c>
      <c r="Q16" s="8">
        <f t="shared" si="7"/>
        <v>14954.244731328001</v>
      </c>
      <c r="R16" s="5"/>
      <c r="S16" s="5"/>
    </row>
    <row r="17" spans="1:19" ht="16.5" x14ac:dyDescent="0.3">
      <c r="A17" s="2" t="s">
        <v>30</v>
      </c>
      <c r="B17" s="28">
        <v>4348.9847887323949</v>
      </c>
      <c r="C17" s="28">
        <f t="shared" si="0"/>
        <v>4470.7563628169019</v>
      </c>
      <c r="D17" s="28">
        <f>C17*87.43%</f>
        <v>3908.7822880108174</v>
      </c>
      <c r="E17" s="30">
        <f t="shared" si="1"/>
        <v>57192.543919560114</v>
      </c>
      <c r="F17" s="28">
        <v>3138.7249999999999</v>
      </c>
      <c r="G17" s="28">
        <f t="shared" si="2"/>
        <v>3226.6093000000001</v>
      </c>
      <c r="H17" s="28">
        <f>G17*87.43%</f>
        <v>2821.0245109900002</v>
      </c>
      <c r="I17" s="30">
        <f t="shared" si="3"/>
        <v>41276.683210989999</v>
      </c>
      <c r="J17" s="28">
        <v>1905.2928333333334</v>
      </c>
      <c r="K17" s="28">
        <f t="shared" si="4"/>
        <v>1958.6410326666669</v>
      </c>
      <c r="L17" s="28">
        <f>K17*87.43%</f>
        <v>1712.439854860467</v>
      </c>
      <c r="M17" s="30">
        <f t="shared" si="5"/>
        <v>25056.08764886047</v>
      </c>
      <c r="N17" s="28">
        <v>1048.0966666666666</v>
      </c>
      <c r="O17" s="28">
        <f t="shared" si="6"/>
        <v>1077.4433733333333</v>
      </c>
      <c r="P17" s="28">
        <f>O17*87.43%</f>
        <v>942.00874130533339</v>
      </c>
      <c r="Q17" s="28">
        <f t="shared" si="7"/>
        <v>13783.289101305334</v>
      </c>
      <c r="R17" s="5"/>
      <c r="S17" s="5"/>
    </row>
    <row r="18" spans="1:19" ht="16.5" x14ac:dyDescent="0.3">
      <c r="A18" s="2" t="s">
        <v>31</v>
      </c>
      <c r="B18" s="8">
        <v>4120.5781666666671</v>
      </c>
      <c r="C18" s="8">
        <f t="shared" si="0"/>
        <v>4235.9543553333342</v>
      </c>
      <c r="D18" s="8">
        <f t="shared" ref="D18:D19" si="16">C18*87.43%</f>
        <v>3703.4948928679346</v>
      </c>
      <c r="E18" s="27">
        <f t="shared" si="1"/>
        <v>54188.818590867944</v>
      </c>
      <c r="F18" s="8">
        <v>0</v>
      </c>
      <c r="G18" s="8">
        <f t="shared" si="2"/>
        <v>0</v>
      </c>
      <c r="H18" s="8">
        <f t="shared" ref="H18:H19" si="17">G18*87.43%</f>
        <v>0</v>
      </c>
      <c r="I18" s="27">
        <f t="shared" si="3"/>
        <v>0</v>
      </c>
      <c r="J18" s="8">
        <v>1901.4799999999998</v>
      </c>
      <c r="K18" s="8">
        <f t="shared" si="4"/>
        <v>1954.7214399999998</v>
      </c>
      <c r="L18" s="8">
        <f t="shared" ref="L18:L19" si="18">K18*87.43%</f>
        <v>1709.012954992</v>
      </c>
      <c r="M18" s="27">
        <f t="shared" si="5"/>
        <v>25005.945914991997</v>
      </c>
      <c r="N18" s="8">
        <v>0</v>
      </c>
      <c r="O18" s="8">
        <f t="shared" si="6"/>
        <v>0</v>
      </c>
      <c r="P18" s="8">
        <f t="shared" ref="P18:P19" si="19">O18*87.43%</f>
        <v>0</v>
      </c>
      <c r="Q18" s="8">
        <f t="shared" si="7"/>
        <v>0</v>
      </c>
      <c r="R18" s="5"/>
      <c r="S18" s="5"/>
    </row>
    <row r="19" spans="1:19" ht="16.5" x14ac:dyDescent="0.3">
      <c r="A19" s="2" t="s">
        <v>32</v>
      </c>
      <c r="B19" s="28">
        <v>4052.3523076923079</v>
      </c>
      <c r="C19" s="28">
        <f t="shared" si="0"/>
        <v>4165.8181723076923</v>
      </c>
      <c r="D19" s="28">
        <f t="shared" si="16"/>
        <v>3642.1748280486158</v>
      </c>
      <c r="E19" s="30">
        <f t="shared" si="1"/>
        <v>53291.595301894769</v>
      </c>
      <c r="F19" s="28">
        <v>2902.6293333333329</v>
      </c>
      <c r="G19" s="28">
        <f t="shared" si="2"/>
        <v>2983.9029546666661</v>
      </c>
      <c r="H19" s="28">
        <f t="shared" si="17"/>
        <v>2608.8263532650662</v>
      </c>
      <c r="I19" s="30">
        <f t="shared" si="3"/>
        <v>38171.840945265059</v>
      </c>
      <c r="J19" s="28">
        <v>2014.6607499999998</v>
      </c>
      <c r="K19" s="28">
        <f t="shared" si="4"/>
        <v>2071.0712509999998</v>
      </c>
      <c r="L19" s="28">
        <f t="shared" si="18"/>
        <v>1810.7375947493001</v>
      </c>
      <c r="M19" s="30">
        <f t="shared" si="5"/>
        <v>26494.361103749296</v>
      </c>
      <c r="N19" s="28">
        <v>0</v>
      </c>
      <c r="O19" s="28">
        <f t="shared" si="6"/>
        <v>0</v>
      </c>
      <c r="P19" s="28">
        <f t="shared" si="19"/>
        <v>0</v>
      </c>
      <c r="Q19" s="28">
        <f t="shared" si="7"/>
        <v>0</v>
      </c>
      <c r="R19" s="5"/>
      <c r="S19" s="5"/>
    </row>
    <row r="20" spans="1:19" ht="16.5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</sheetData>
  <mergeCells count="6">
    <mergeCell ref="N3:Q3"/>
    <mergeCell ref="A1:Q1"/>
    <mergeCell ref="A2:Q2"/>
    <mergeCell ref="B3:E3"/>
    <mergeCell ref="F3:I3"/>
    <mergeCell ref="J3:M3"/>
  </mergeCells>
  <phoneticPr fontId="1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C7F01-9D86-4069-B6B0-FA3C3E5C8174}">
  <dimension ref="A1:P25"/>
  <sheetViews>
    <sheetView showGridLines="0" workbookViewId="0">
      <selection activeCell="K15" sqref="K15"/>
    </sheetView>
  </sheetViews>
  <sheetFormatPr baseColWidth="10" defaultRowHeight="16.5" x14ac:dyDescent="0.3"/>
  <cols>
    <col min="1" max="1" width="5.85546875" bestFit="1" customWidth="1"/>
    <col min="2" max="2" width="13.28515625" bestFit="1" customWidth="1"/>
    <col min="3" max="3" width="18.140625" bestFit="1" customWidth="1"/>
    <col min="4" max="4" width="14.5703125" bestFit="1" customWidth="1"/>
    <col min="5" max="5" width="13.28515625" bestFit="1" customWidth="1"/>
    <col min="6" max="6" width="18.140625" bestFit="1" customWidth="1"/>
    <col min="7" max="7" width="13.28515625" bestFit="1" customWidth="1"/>
    <col min="8" max="8" width="12" bestFit="1" customWidth="1"/>
    <col min="9" max="9" width="18.140625" bestFit="1" customWidth="1"/>
    <col min="10" max="10" width="13.28515625" bestFit="1" customWidth="1"/>
    <col min="11" max="11" width="18.85546875" bestFit="1" customWidth="1"/>
    <col min="12" max="12" width="18" bestFit="1" customWidth="1"/>
    <col min="13" max="13" width="18" style="11" customWidth="1"/>
    <col min="14" max="16" width="18" style="5" customWidth="1"/>
  </cols>
  <sheetData>
    <row r="1" spans="1:16" ht="31.5" x14ac:dyDescent="0.55000000000000004">
      <c r="A1" s="47" t="s">
        <v>37</v>
      </c>
      <c r="B1" s="47"/>
      <c r="C1" s="47"/>
      <c r="D1" s="47"/>
      <c r="E1" s="47"/>
      <c r="F1" s="47"/>
      <c r="G1" s="47"/>
      <c r="H1" s="47"/>
      <c r="I1" s="47"/>
      <c r="J1" s="47"/>
    </row>
    <row r="2" spans="1:16" ht="45" customHeight="1" x14ac:dyDescent="0.5">
      <c r="A2" s="52" t="s">
        <v>7</v>
      </c>
      <c r="B2" s="52"/>
      <c r="C2" s="52"/>
      <c r="D2" s="52"/>
      <c r="E2" s="52"/>
      <c r="F2" s="52"/>
      <c r="G2" s="52"/>
      <c r="H2" s="42"/>
      <c r="I2" s="42"/>
      <c r="J2" s="42"/>
    </row>
    <row r="3" spans="1:16" ht="17.25" thickBot="1" x14ac:dyDescent="0.35">
      <c r="A3" s="1"/>
      <c r="B3" s="53">
        <v>1</v>
      </c>
      <c r="C3" s="55"/>
      <c r="D3" s="48">
        <v>0.75</v>
      </c>
      <c r="E3" s="55"/>
      <c r="F3" s="48">
        <v>0.5</v>
      </c>
      <c r="G3" s="55"/>
      <c r="H3" s="31"/>
      <c r="K3" s="11"/>
      <c r="L3" s="5"/>
      <c r="M3" s="5"/>
      <c r="O3"/>
      <c r="P3"/>
    </row>
    <row r="4" spans="1:16" ht="17.25" thickBot="1" x14ac:dyDescent="0.35">
      <c r="A4" s="2"/>
      <c r="B4" s="7" t="s">
        <v>39</v>
      </c>
      <c r="C4" s="3" t="s">
        <v>6</v>
      </c>
      <c r="D4" s="7" t="s">
        <v>39</v>
      </c>
      <c r="E4" s="4" t="s">
        <v>6</v>
      </c>
      <c r="F4" s="18" t="s">
        <v>39</v>
      </c>
      <c r="G4" s="3" t="s">
        <v>6</v>
      </c>
      <c r="J4" s="11"/>
      <c r="K4" s="5"/>
      <c r="L4" s="5"/>
      <c r="M4" s="5"/>
      <c r="N4"/>
      <c r="O4"/>
      <c r="P4"/>
    </row>
    <row r="5" spans="1:16" x14ac:dyDescent="0.3">
      <c r="A5" s="2" t="s">
        <v>1</v>
      </c>
      <c r="B5" s="32">
        <v>10997.065063500828</v>
      </c>
      <c r="C5" s="33">
        <f>B5*12</f>
        <v>131964.78076200993</v>
      </c>
      <c r="D5" s="34"/>
      <c r="E5" s="33"/>
      <c r="F5" s="35"/>
      <c r="G5" s="36"/>
      <c r="J5" s="11"/>
      <c r="K5" s="5"/>
      <c r="L5" s="5"/>
      <c r="M5" s="5"/>
      <c r="N5"/>
      <c r="O5"/>
      <c r="P5"/>
    </row>
    <row r="6" spans="1:16" x14ac:dyDescent="0.3">
      <c r="A6" s="2" t="s">
        <v>2</v>
      </c>
      <c r="B6" s="12">
        <v>8934.7641330645147</v>
      </c>
      <c r="C6" s="21">
        <f>B6*12</f>
        <v>107217.16959677418</v>
      </c>
      <c r="D6" s="10">
        <v>6410.88</v>
      </c>
      <c r="E6" s="14">
        <f>D6*12</f>
        <v>76930.559999999998</v>
      </c>
      <c r="F6" s="17">
        <v>4686.9408333333331</v>
      </c>
      <c r="G6" s="20">
        <f>F6*12</f>
        <v>56243.289999999994</v>
      </c>
      <c r="J6" s="11"/>
      <c r="K6" s="5"/>
      <c r="L6" s="5"/>
      <c r="M6" s="5"/>
      <c r="N6"/>
      <c r="O6"/>
      <c r="P6"/>
    </row>
    <row r="7" spans="1:16" x14ac:dyDescent="0.3">
      <c r="A7" s="2" t="s">
        <v>3</v>
      </c>
      <c r="B7" s="37">
        <v>5950.7958947368406</v>
      </c>
      <c r="C7" s="38">
        <f>B7*12</f>
        <v>71409.550736842095</v>
      </c>
      <c r="D7" s="39"/>
      <c r="E7" s="38"/>
      <c r="F7" s="40"/>
      <c r="G7" s="41"/>
      <c r="J7" s="11"/>
      <c r="K7" s="5"/>
      <c r="L7" s="5"/>
      <c r="M7" s="5"/>
      <c r="N7"/>
      <c r="O7"/>
      <c r="P7"/>
    </row>
    <row r="8" spans="1:16" x14ac:dyDescent="0.3">
      <c r="A8" s="2" t="s">
        <v>4</v>
      </c>
      <c r="B8" s="12">
        <v>10063.645954198475</v>
      </c>
      <c r="C8" s="21">
        <f>B8*12</f>
        <v>120763.75145038171</v>
      </c>
      <c r="D8" s="10"/>
      <c r="E8" s="14"/>
      <c r="F8" s="17"/>
      <c r="G8" s="20"/>
      <c r="J8" s="11"/>
      <c r="K8" s="5"/>
      <c r="L8" s="5"/>
      <c r="M8" s="5"/>
      <c r="N8"/>
      <c r="O8"/>
      <c r="P8"/>
    </row>
    <row r="9" spans="1:16" x14ac:dyDescent="0.3">
      <c r="A9" s="2" t="s">
        <v>5</v>
      </c>
      <c r="B9" s="37">
        <v>8651.2966120218571</v>
      </c>
      <c r="C9" s="38">
        <f>B9*12</f>
        <v>103815.55934426229</v>
      </c>
      <c r="D9" s="39"/>
      <c r="E9" s="38"/>
      <c r="F9" s="40"/>
      <c r="G9" s="41"/>
      <c r="J9" s="11"/>
      <c r="K9" s="5"/>
      <c r="L9" s="5"/>
      <c r="M9" s="5"/>
      <c r="N9"/>
      <c r="O9"/>
      <c r="P9"/>
    </row>
    <row r="10" spans="1:16" x14ac:dyDescent="0.3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6" x14ac:dyDescent="0.3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6" ht="45" customHeight="1" x14ac:dyDescent="0.5">
      <c r="A12" s="52" t="s">
        <v>0</v>
      </c>
      <c r="B12" s="52"/>
      <c r="C12" s="52"/>
      <c r="D12" s="52"/>
      <c r="E12" s="52"/>
      <c r="F12" s="52"/>
      <c r="G12" s="52"/>
      <c r="H12" s="42"/>
      <c r="I12" s="42"/>
      <c r="J12" s="42"/>
    </row>
    <row r="13" spans="1:16" ht="17.25" thickBot="1" x14ac:dyDescent="0.35">
      <c r="A13" s="1"/>
      <c r="B13" s="53">
        <v>1</v>
      </c>
      <c r="C13" s="55"/>
      <c r="D13" s="54">
        <v>0.75</v>
      </c>
      <c r="E13" s="54"/>
      <c r="F13" s="48">
        <v>0.5</v>
      </c>
      <c r="G13" s="55"/>
      <c r="H13" s="31"/>
      <c r="K13" s="11"/>
      <c r="L13" s="5"/>
      <c r="M13" s="5"/>
      <c r="O13"/>
      <c r="P13"/>
    </row>
    <row r="14" spans="1:16" ht="17.25" thickBot="1" x14ac:dyDescent="0.35">
      <c r="A14" s="2"/>
      <c r="B14" s="7" t="s">
        <v>39</v>
      </c>
      <c r="C14" s="3" t="s">
        <v>6</v>
      </c>
      <c r="D14" s="15" t="s">
        <v>39</v>
      </c>
      <c r="E14" s="16" t="s">
        <v>6</v>
      </c>
      <c r="F14" s="7" t="s">
        <v>39</v>
      </c>
      <c r="G14" s="3" t="s">
        <v>6</v>
      </c>
      <c r="J14" s="11"/>
      <c r="K14" s="5"/>
      <c r="L14" s="5"/>
      <c r="M14" s="5"/>
      <c r="N14"/>
      <c r="O14"/>
      <c r="P14"/>
    </row>
    <row r="15" spans="1:16" x14ac:dyDescent="0.3">
      <c r="A15" s="2" t="s">
        <v>8</v>
      </c>
      <c r="B15" s="34">
        <v>8737.9050000000007</v>
      </c>
      <c r="C15" s="43">
        <f t="shared" ref="C15:C25" si="0">B15*12</f>
        <v>104854.86000000002</v>
      </c>
      <c r="D15" s="34"/>
      <c r="E15" s="33"/>
      <c r="F15" s="39">
        <v>4352.8399999999992</v>
      </c>
      <c r="G15" s="33">
        <f>F15*12</f>
        <v>52234.079999999987</v>
      </c>
      <c r="J15" s="11"/>
      <c r="K15" s="5"/>
      <c r="L15" s="5"/>
      <c r="M15" s="5"/>
      <c r="N15"/>
      <c r="O15"/>
      <c r="P15"/>
    </row>
    <row r="16" spans="1:16" x14ac:dyDescent="0.3">
      <c r="A16" s="2" t="s">
        <v>9</v>
      </c>
      <c r="B16" s="10">
        <v>7826.6809335443049</v>
      </c>
      <c r="C16" s="20">
        <f t="shared" si="0"/>
        <v>93920.171202531666</v>
      </c>
      <c r="D16" s="9">
        <v>5969.6</v>
      </c>
      <c r="E16" s="13">
        <f t="shared" ref="E16:E21" si="1">D16*12</f>
        <v>71635.200000000012</v>
      </c>
      <c r="F16" s="10">
        <v>4091.7570000000001</v>
      </c>
      <c r="G16" s="13">
        <f>F16*12</f>
        <v>49101.084000000003</v>
      </c>
      <c r="J16" s="11"/>
      <c r="K16" s="5"/>
      <c r="L16" s="5"/>
      <c r="M16" s="5"/>
      <c r="N16"/>
      <c r="O16"/>
      <c r="P16"/>
    </row>
    <row r="17" spans="1:16" x14ac:dyDescent="0.3">
      <c r="A17" s="2" t="s">
        <v>10</v>
      </c>
      <c r="B17" s="37">
        <v>6681.3693364928913</v>
      </c>
      <c r="C17" s="41">
        <f t="shared" si="0"/>
        <v>80176.432037914696</v>
      </c>
      <c r="D17" s="44">
        <v>4924.5718518518515</v>
      </c>
      <c r="E17" s="38">
        <f t="shared" si="1"/>
        <v>59094.862222222218</v>
      </c>
      <c r="F17" s="39">
        <v>3523.0562500000001</v>
      </c>
      <c r="G17" s="38">
        <f>F17*12</f>
        <v>42276.675000000003</v>
      </c>
      <c r="J17" s="11"/>
      <c r="K17" s="5"/>
      <c r="L17" s="5"/>
      <c r="M17" s="5"/>
      <c r="N17"/>
      <c r="O17"/>
      <c r="P17"/>
    </row>
    <row r="18" spans="1:16" x14ac:dyDescent="0.3">
      <c r="A18" s="2" t="s">
        <v>11</v>
      </c>
      <c r="B18" s="10">
        <v>5823.5471164021164</v>
      </c>
      <c r="C18" s="19">
        <f t="shared" si="0"/>
        <v>69882.565396825405</v>
      </c>
      <c r="D18" s="23">
        <v>4383.3108695652172</v>
      </c>
      <c r="E18" s="13">
        <f t="shared" si="1"/>
        <v>52599.730434782607</v>
      </c>
      <c r="F18" s="10">
        <v>3106.3129999999996</v>
      </c>
      <c r="G18" s="13">
        <f>F18*12</f>
        <v>37275.755999999994</v>
      </c>
      <c r="J18" s="11"/>
      <c r="K18" s="5"/>
      <c r="L18" s="5"/>
      <c r="M18" s="5"/>
      <c r="N18"/>
      <c r="O18"/>
      <c r="P18"/>
    </row>
    <row r="19" spans="1:16" x14ac:dyDescent="0.3">
      <c r="A19" s="2" t="s">
        <v>12</v>
      </c>
      <c r="B19" s="39">
        <v>5538.0972727272729</v>
      </c>
      <c r="C19" s="41">
        <f t="shared" si="0"/>
        <v>66457.167272727267</v>
      </c>
      <c r="D19" s="44">
        <v>4737.409090909091</v>
      </c>
      <c r="E19" s="45">
        <f t="shared" si="1"/>
        <v>56848.909090909088</v>
      </c>
      <c r="F19" s="39"/>
      <c r="G19" s="45"/>
      <c r="J19" s="11"/>
      <c r="K19" s="5"/>
      <c r="L19" s="5"/>
      <c r="M19" s="5"/>
      <c r="N19"/>
      <c r="O19"/>
      <c r="P19"/>
    </row>
    <row r="20" spans="1:16" x14ac:dyDescent="0.3">
      <c r="A20" s="2" t="s">
        <v>13</v>
      </c>
      <c r="B20" s="10">
        <v>5035.0329807692306</v>
      </c>
      <c r="C20" s="20">
        <f t="shared" si="0"/>
        <v>60420.395769230767</v>
      </c>
      <c r="D20" s="23">
        <v>3995.5833898305086</v>
      </c>
      <c r="E20" s="13">
        <f t="shared" si="1"/>
        <v>47947.000677966105</v>
      </c>
      <c r="F20" s="10">
        <v>2715.1831428571431</v>
      </c>
      <c r="G20" s="13">
        <f>F20*12</f>
        <v>32582.197714285718</v>
      </c>
      <c r="J20" s="11"/>
      <c r="K20" s="5"/>
      <c r="L20" s="5"/>
      <c r="M20" s="5"/>
      <c r="N20"/>
      <c r="O20"/>
      <c r="P20"/>
    </row>
    <row r="21" spans="1:16" x14ac:dyDescent="0.3">
      <c r="A21" s="2" t="s">
        <v>14</v>
      </c>
      <c r="B21" s="39">
        <v>4526.3303061224487</v>
      </c>
      <c r="C21" s="41">
        <f t="shared" si="0"/>
        <v>54315.963673469385</v>
      </c>
      <c r="D21" s="46">
        <v>3708.8525</v>
      </c>
      <c r="E21" s="45">
        <f t="shared" si="1"/>
        <v>44506.229999999996</v>
      </c>
      <c r="F21" s="39">
        <v>2472.1090909090908</v>
      </c>
      <c r="G21" s="45">
        <f>F21*12</f>
        <v>29665.30909090909</v>
      </c>
      <c r="J21" s="11"/>
      <c r="K21" s="5"/>
      <c r="L21" s="5"/>
      <c r="M21" s="5"/>
      <c r="N21"/>
      <c r="O21"/>
      <c r="P21"/>
    </row>
    <row r="22" spans="1:16" x14ac:dyDescent="0.3">
      <c r="A22" s="2" t="s">
        <v>15</v>
      </c>
      <c r="B22" s="10">
        <v>3584.6448192771086</v>
      </c>
      <c r="C22" s="19">
        <f t="shared" si="0"/>
        <v>43015.737831325299</v>
      </c>
      <c r="D22" s="9"/>
      <c r="E22" s="13"/>
      <c r="F22" s="10"/>
      <c r="G22" s="13"/>
      <c r="J22" s="11"/>
      <c r="K22" s="5"/>
      <c r="L22" s="5"/>
      <c r="M22" s="5"/>
      <c r="N22"/>
      <c r="O22"/>
      <c r="P22"/>
    </row>
    <row r="23" spans="1:16" x14ac:dyDescent="0.3">
      <c r="A23" s="2" t="s">
        <v>16</v>
      </c>
      <c r="B23" s="39">
        <v>4061.6882352941175</v>
      </c>
      <c r="C23" s="41">
        <f t="shared" si="0"/>
        <v>48740.25882352941</v>
      </c>
      <c r="D23" s="39"/>
      <c r="E23" s="45"/>
      <c r="F23" s="39"/>
      <c r="G23" s="45"/>
      <c r="J23" s="11"/>
      <c r="K23" s="5"/>
      <c r="L23" s="5"/>
      <c r="M23" s="5"/>
      <c r="N23"/>
      <c r="O23"/>
      <c r="P23"/>
    </row>
    <row r="24" spans="1:16" x14ac:dyDescent="0.3">
      <c r="A24" s="2" t="s">
        <v>17</v>
      </c>
      <c r="B24" s="10">
        <v>3694.4537500000001</v>
      </c>
      <c r="C24" s="22">
        <f t="shared" si="0"/>
        <v>44333.445</v>
      </c>
      <c r="D24" s="10"/>
      <c r="E24" s="13"/>
      <c r="F24" s="10"/>
      <c r="G24" s="13"/>
      <c r="J24" s="11"/>
      <c r="K24" s="5"/>
      <c r="L24" s="5"/>
      <c r="M24" s="5"/>
      <c r="N24"/>
      <c r="O24"/>
      <c r="P24"/>
    </row>
    <row r="25" spans="1:16" x14ac:dyDescent="0.3">
      <c r="A25" s="2" t="s">
        <v>18</v>
      </c>
      <c r="B25" s="39">
        <v>3477.9514285714286</v>
      </c>
      <c r="C25" s="38">
        <f t="shared" si="0"/>
        <v>41735.417142857143</v>
      </c>
      <c r="D25" s="39">
        <v>3085.7400000000002</v>
      </c>
      <c r="E25" s="45">
        <f>D25*12</f>
        <v>37028.880000000005</v>
      </c>
      <c r="F25" s="39"/>
      <c r="G25" s="45"/>
      <c r="J25" s="11"/>
      <c r="K25" s="5"/>
      <c r="L25" s="5"/>
      <c r="M25" s="5"/>
      <c r="N25"/>
      <c r="O25"/>
      <c r="P25"/>
    </row>
  </sheetData>
  <mergeCells count="8">
    <mergeCell ref="B13:C13"/>
    <mergeCell ref="D13:E13"/>
    <mergeCell ref="F13:G13"/>
    <mergeCell ref="A12:G12"/>
    <mergeCell ref="B3:C3"/>
    <mergeCell ref="D3:E3"/>
    <mergeCell ref="F3:G3"/>
    <mergeCell ref="A2:G2"/>
  </mergeCells>
  <phoneticPr fontId="1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AAAC6-7FC3-4F5C-821A-C4AD122C63C7}">
  <dimension ref="A1"/>
  <sheetViews>
    <sheetView showGridLines="0" tabSelected="1" workbookViewId="0">
      <selection activeCell="H37" sqref="H37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Beschäftigte</vt:lpstr>
      <vt:lpstr>Professoren &amp; Beamte</vt:lpstr>
      <vt:lpstr>Informationen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Birrenbach, Vanessa</dc:creator>
  <cp:lastModifiedBy>Birrenbach, Vanessa</cp:lastModifiedBy>
  <dcterms:created xsi:type="dcterms:W3CDTF">2025-01-29T06:40:58Z</dcterms:created>
  <dcterms:modified xsi:type="dcterms:W3CDTF">2026-04-21T04:37:25Z</dcterms:modified>
</cp:coreProperties>
</file>