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n\fin2\alle\Budget2023\Vorarbeiten\Internet\"/>
    </mc:Choice>
  </mc:AlternateContent>
  <xr:revisionPtr revIDLastSave="0" documentId="8_{1EE0C16F-FDD8-4F75-BF8F-E3924F68309D}" xr6:coauthVersionLast="47" xr6:coauthVersionMax="47" xr10:uidLastSave="{00000000-0000-0000-0000-000000000000}"/>
  <bookViews>
    <workbookView xWindow="-120" yWindow="-120" windowWidth="25440" windowHeight="15390" xr2:uid="{2846E244-5835-4E05-9DBC-FE07B83DCB8C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6" i="1" l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35" i="1"/>
  <c r="F77" i="1"/>
  <c r="F78" i="1"/>
  <c r="F79" i="1"/>
  <c r="F80" i="1"/>
  <c r="F81" i="1"/>
  <c r="F82" i="1"/>
  <c r="F83" i="1"/>
  <c r="F76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61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46" i="1"/>
  <c r="F40" i="1"/>
  <c r="F41" i="1"/>
  <c r="F42" i="1"/>
  <c r="F43" i="1"/>
  <c r="F44" i="1"/>
  <c r="F45" i="1"/>
  <c r="F39" i="1"/>
  <c r="F36" i="1"/>
  <c r="F37" i="1"/>
  <c r="F38" i="1"/>
  <c r="F35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13" i="1"/>
</calcChain>
</file>

<file path=xl/sharedStrings.xml><?xml version="1.0" encoding="utf-8"?>
<sst xmlns="http://schemas.openxmlformats.org/spreadsheetml/2006/main" count="112" uniqueCount="71">
  <si>
    <r>
      <rPr>
        <b/>
        <sz val="10"/>
        <color theme="1"/>
        <rFont val="Arial"/>
        <family val="2"/>
      </rPr>
      <t>Durchschnittliche Personalkosten</t>
    </r>
    <r>
      <rPr>
        <sz val="10"/>
        <color theme="1"/>
        <rFont val="Arial"/>
        <family val="2"/>
      </rPr>
      <t xml:space="preserve">
an der Johannes Gutenberg Universität Mainz
auf der Grundlage der Personalaufwendungen des Jahres 2022</t>
    </r>
  </si>
  <si>
    <t xml:space="preserve">2023
</t>
  </si>
  <si>
    <t>1</t>
  </si>
  <si>
    <t>2</t>
  </si>
  <si>
    <t>4</t>
  </si>
  <si>
    <t>5</t>
  </si>
  <si>
    <r>
      <rPr>
        <b/>
        <sz val="10"/>
        <rFont val="Arial"/>
        <family val="2"/>
      </rPr>
      <t>Beamte und Beschäftigte</t>
    </r>
    <r>
      <rPr>
        <sz val="10"/>
        <rFont val="Arial"/>
        <family val="2"/>
      </rPr>
      <t>, Durchschnittswert</t>
    </r>
    <r>
      <rPr>
        <b/>
        <sz val="10"/>
        <rFont val="Arial"/>
        <family val="2"/>
      </rPr>
      <t xml:space="preserve"> je Monat</t>
    </r>
    <r>
      <rPr>
        <sz val="10"/>
        <rFont val="Arial"/>
        <family val="2"/>
      </rPr>
      <t xml:space="preserve"> (inkl. Erhöhung zum 01.12.2022)</t>
    </r>
  </si>
  <si>
    <t>Entgelt/</t>
  </si>
  <si>
    <t>Beschäftigungs-</t>
  </si>
  <si>
    <t>Monats-</t>
  </si>
  <si>
    <t>Jahressonder-</t>
  </si>
  <si>
    <t>Beschäftigte</t>
  </si>
  <si>
    <t>Beamte</t>
  </si>
  <si>
    <r>
      <t xml:space="preserve">Sonderzuwendung </t>
    </r>
    <r>
      <rPr>
        <b/>
        <sz val="10"/>
        <rFont val="Arial"/>
        <family val="2"/>
      </rPr>
      <t>nur Beschäftigte</t>
    </r>
  </si>
  <si>
    <t>Bes.Gr.</t>
  </si>
  <si>
    <t>umfang</t>
  </si>
  <si>
    <t>durchschnitt</t>
  </si>
  <si>
    <t>zahlung</t>
  </si>
  <si>
    <t>Jahr</t>
  </si>
  <si>
    <r>
      <rPr>
        <b/>
        <sz val="10"/>
        <rFont val="Arial"/>
        <family val="2"/>
      </rPr>
      <t>Beamte</t>
    </r>
    <r>
      <rPr>
        <sz val="10"/>
        <rFont val="Arial"/>
        <family val="2"/>
      </rPr>
      <t xml:space="preserve"> Durchschnittswert </t>
    </r>
  </si>
  <si>
    <t>W 3</t>
  </si>
  <si>
    <t>W 2</t>
  </si>
  <si>
    <t>Hinweise</t>
  </si>
  <si>
    <t>W 1</t>
  </si>
  <si>
    <t>C 4</t>
  </si>
  <si>
    <r>
      <t xml:space="preserve">Anspruch und Bemessungsgrundlage der Jahressonderzahlung </t>
    </r>
    <r>
      <rPr>
        <sz val="13.5"/>
        <color theme="1"/>
        <rFont val="Calibri"/>
        <family val="2"/>
        <scheme val="minor"/>
      </rPr>
      <t>(nur Entgeltempfänger, nicht Beamte)</t>
    </r>
  </si>
  <si>
    <t>C 3</t>
  </si>
  <si>
    <t>Beschäftigte, die am 1. Dezember im Arbeitsverhältnis stehen, haben Anspruch auf eine Jahressonderzahlung (§ 20, Abs. 1 TV-L).</t>
  </si>
  <si>
    <t>A 16</t>
  </si>
  <si>
    <t>Als Bemessungsgrundlage wird jedoch das durchschnittliche monatliche Entgelt der Monate Juli, August und September heran-</t>
  </si>
  <si>
    <t>A 15</t>
  </si>
  <si>
    <t>gezogen. Bei Beschäftigten, die nach dem 31. August eingestellt werden, wird das erste volle Monatsentgelt zu Grunde gelegt.</t>
  </si>
  <si>
    <t>Im Falle von fehlenden Beschäftigungszeiten während des laufenden Jahres (beispielsweise bei  Neueinstellungen im Jahres-</t>
  </si>
  <si>
    <t>A 14</t>
  </si>
  <si>
    <t>verlauf) wird die Sonderzahlung um 1/12 für jeden Monat ohne Gehalt gekürzt.</t>
  </si>
  <si>
    <t>A 13</t>
  </si>
  <si>
    <t>A 12</t>
  </si>
  <si>
    <t>Im ausgewiesenen Jahresdurchschnitt ist die Sonderzahlung in voller Höhe eingerechnet.</t>
  </si>
  <si>
    <t>A 11</t>
  </si>
  <si>
    <r>
      <t xml:space="preserve">Der Monatsdurchschnitt berücksichtigt </t>
    </r>
    <r>
      <rPr>
        <b/>
        <sz val="11"/>
        <color theme="1"/>
        <rFont val="Calibri"/>
        <family val="2"/>
        <scheme val="minor"/>
      </rPr>
      <t>nicht</t>
    </r>
    <r>
      <rPr>
        <sz val="11"/>
        <color theme="1"/>
        <rFont val="Calibri"/>
        <family val="2"/>
        <scheme val="minor"/>
      </rPr>
      <t xml:space="preserve"> die Sonderzahlung.</t>
    </r>
  </si>
  <si>
    <t>A 10</t>
  </si>
  <si>
    <t>In unseren Berechnungen sind die Sonderzahlungen wie folgt berücksichtigt:</t>
  </si>
  <si>
    <t>EG 1 bis EG 4                                 87,43 %</t>
  </si>
  <si>
    <t>EG 5 bis EG 8</t>
  </si>
  <si>
    <t>A 9</t>
  </si>
  <si>
    <t>EG 9a bis EG 11                               80%</t>
  </si>
  <si>
    <t>A 8</t>
  </si>
  <si>
    <t>EG 12 bis EG 13 Ü                        50%</t>
  </si>
  <si>
    <t>A 7</t>
  </si>
  <si>
    <t>EG 14 bis EG 15 (Ü)                     32,53 %</t>
  </si>
  <si>
    <t>A 6</t>
  </si>
  <si>
    <t>EG 15</t>
  </si>
  <si>
    <t>Der TV-L unterscheidet die Sonderzahlung bei EG 13 Ü nach Stufe 2 und 3, hier sind es 50% SZ und den Stufen</t>
  </si>
  <si>
    <t>EG 14</t>
  </si>
  <si>
    <r>
      <t xml:space="preserve">4 und 5, hier sind es 35% SZ. In unseren Daten ist diese Unterscheidung </t>
    </r>
    <r>
      <rPr>
        <b/>
        <sz val="11"/>
        <color theme="1"/>
        <rFont val="Calibri"/>
        <family val="2"/>
        <scheme val="minor"/>
      </rPr>
      <t xml:space="preserve">nicht </t>
    </r>
    <r>
      <rPr>
        <sz val="11"/>
        <color theme="1"/>
        <rFont val="Calibri"/>
        <family val="2"/>
        <scheme val="minor"/>
      </rPr>
      <t>abgebildet.</t>
    </r>
  </si>
  <si>
    <t>EG 13</t>
  </si>
  <si>
    <t>Weitere zusätzliche Zahlungen wie zum Beispiel "Weihnachts- oder Urlaubsgeld" gibt es weder für Beamte noch für</t>
  </si>
  <si>
    <t>tariflich Beschäftigte.</t>
  </si>
  <si>
    <t>EG 12</t>
  </si>
  <si>
    <t>EG 11</t>
  </si>
  <si>
    <t>EG 10</t>
  </si>
  <si>
    <t>EG 9B</t>
  </si>
  <si>
    <t>EG 9A</t>
  </si>
  <si>
    <t>EG 8</t>
  </si>
  <si>
    <t>EG 7</t>
  </si>
  <si>
    <t>EG 6</t>
  </si>
  <si>
    <t>EG 5</t>
  </si>
  <si>
    <t>EG 4</t>
  </si>
  <si>
    <t>EG 3</t>
  </si>
  <si>
    <t>EG 2</t>
  </si>
  <si>
    <r>
      <t xml:space="preserve">Beschäftigte </t>
    </r>
    <r>
      <rPr>
        <sz val="10"/>
        <rFont val="Arial"/>
        <family val="2"/>
      </rPr>
      <t>Durchschnittswert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</si>
</sst>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6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3.5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49">
    <xf numFmtId="0" fontId="0" fillId="0" borderId="0" xfId="0"/>
    <xf numFmtId="164" fontId="0" fillId="0" borderId="0" xfId="0" applyNumberFormat="1"/>
    <xf numFmtId="0" fontId="5" fillId="0" borderId="0" xfId="0" applyFont="1" applyAlignment="1">
      <alignment horizontal="center"/>
    </xf>
    <xf numFmtId="49" fontId="2" fillId="4" borderId="0" xfId="0" applyNumberFormat="1" applyFont="1" applyFill="1" applyAlignment="1">
      <alignment horizontal="center"/>
    </xf>
    <xf numFmtId="49" fontId="2" fillId="5" borderId="0" xfId="0" applyNumberFormat="1" applyFont="1" applyFill="1" applyAlignment="1">
      <alignment horizontal="center"/>
    </xf>
    <xf numFmtId="49" fontId="2" fillId="6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horizontal="center"/>
    </xf>
    <xf numFmtId="0" fontId="7" fillId="4" borderId="0" xfId="1" applyFont="1" applyFill="1" applyAlignment="1">
      <alignment horizontal="center"/>
    </xf>
    <xf numFmtId="0" fontId="6" fillId="0" borderId="0" xfId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7" fillId="5" borderId="0" xfId="1" applyFont="1" applyFill="1" applyAlignment="1">
      <alignment horizontal="center"/>
    </xf>
    <xf numFmtId="0" fontId="7" fillId="6" borderId="0" xfId="1" applyFont="1" applyFill="1" applyAlignment="1">
      <alignment horizontal="center"/>
    </xf>
    <xf numFmtId="0" fontId="7" fillId="0" borderId="0" xfId="1" applyFont="1"/>
    <xf numFmtId="2" fontId="0" fillId="0" borderId="0" xfId="0" applyNumberFormat="1"/>
    <xf numFmtId="0" fontId="2" fillId="2" borderId="0" xfId="0" applyFont="1" applyFill="1" applyAlignment="1">
      <alignment horizontal="center"/>
    </xf>
    <xf numFmtId="0" fontId="8" fillId="7" borderId="0" xfId="2" applyFont="1" applyFill="1" applyAlignment="1">
      <alignment horizontal="center"/>
    </xf>
    <xf numFmtId="0" fontId="6" fillId="7" borderId="0" xfId="1" applyFill="1"/>
    <xf numFmtId="0" fontId="1" fillId="7" borderId="0" xfId="2" applyFill="1"/>
    <xf numFmtId="0" fontId="9" fillId="7" borderId="0" xfId="2" applyFont="1" applyFill="1" applyAlignment="1">
      <alignment vertical="center"/>
    </xf>
    <xf numFmtId="0" fontId="1" fillId="7" borderId="0" xfId="2" applyFill="1" applyAlignment="1">
      <alignment vertical="center"/>
    </xf>
    <xf numFmtId="0" fontId="1" fillId="7" borderId="0" xfId="2" applyFill="1" applyAlignment="1">
      <alignment horizontal="center" vertical="center"/>
    </xf>
    <xf numFmtId="0" fontId="0" fillId="7" borderId="0" xfId="2" applyFont="1" applyFill="1" applyAlignment="1">
      <alignment vertical="center"/>
    </xf>
    <xf numFmtId="0" fontId="0" fillId="7" borderId="0" xfId="0" applyFill="1"/>
    <xf numFmtId="10" fontId="0" fillId="7" borderId="0" xfId="0" applyNumberFormat="1" applyFill="1" applyAlignment="1">
      <alignment horizontal="center"/>
    </xf>
    <xf numFmtId="0" fontId="0" fillId="7" borderId="0" xfId="2" applyFont="1" applyFill="1" applyAlignment="1">
      <alignment horizontal="left" vertical="center"/>
    </xf>
    <xf numFmtId="10" fontId="6" fillId="7" borderId="0" xfId="1" applyNumberFormat="1" applyFill="1" applyAlignment="1">
      <alignment horizontal="center"/>
    </xf>
    <xf numFmtId="0" fontId="1" fillId="7" borderId="0" xfId="2" applyFill="1" applyAlignment="1">
      <alignment horizontal="left" vertical="center"/>
    </xf>
    <xf numFmtId="0" fontId="6" fillId="7" borderId="0" xfId="1" applyFill="1" applyAlignment="1">
      <alignment horizontal="center"/>
    </xf>
    <xf numFmtId="0" fontId="11" fillId="8" borderId="0" xfId="2" applyFont="1" applyFill="1"/>
    <xf numFmtId="0" fontId="6" fillId="8" borderId="0" xfId="1" applyFill="1"/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49" fontId="5" fillId="3" borderId="1" xfId="0" applyNumberFormat="1" applyFont="1" applyFill="1" applyBorder="1" applyAlignment="1">
      <alignment horizontal="center" wrapText="1"/>
    </xf>
    <xf numFmtId="49" fontId="5" fillId="3" borderId="2" xfId="0" applyNumberFormat="1" applyFont="1" applyFill="1" applyBorder="1" applyAlignment="1">
      <alignment horizontal="center" wrapText="1"/>
    </xf>
    <xf numFmtId="49" fontId="5" fillId="3" borderId="3" xfId="0" applyNumberFormat="1" applyFont="1" applyFill="1" applyBorder="1" applyAlignment="1">
      <alignment horizontal="center" wrapText="1"/>
    </xf>
    <xf numFmtId="49" fontId="5" fillId="3" borderId="4" xfId="0" applyNumberFormat="1" applyFont="1" applyFill="1" applyBorder="1" applyAlignment="1">
      <alignment horizontal="center" wrapText="1"/>
    </xf>
    <xf numFmtId="49" fontId="5" fillId="3" borderId="0" xfId="0" applyNumberFormat="1" applyFont="1" applyFill="1" applyAlignment="1">
      <alignment horizontal="center" wrapText="1"/>
    </xf>
    <xf numFmtId="49" fontId="5" fillId="3" borderId="5" xfId="0" applyNumberFormat="1" applyFont="1" applyFill="1" applyBorder="1" applyAlignment="1">
      <alignment horizontal="center" wrapText="1"/>
    </xf>
    <xf numFmtId="49" fontId="5" fillId="3" borderId="6" xfId="0" applyNumberFormat="1" applyFont="1" applyFill="1" applyBorder="1" applyAlignment="1">
      <alignment horizontal="center" wrapText="1"/>
    </xf>
    <xf numFmtId="49" fontId="5" fillId="3" borderId="7" xfId="0" applyNumberFormat="1" applyFont="1" applyFill="1" applyBorder="1" applyAlignment="1">
      <alignment horizontal="center" wrapText="1"/>
    </xf>
    <xf numFmtId="49" fontId="5" fillId="3" borderId="8" xfId="0" applyNumberFormat="1" applyFont="1" applyFill="1" applyBorder="1" applyAlignment="1">
      <alignment horizontal="center" wrapText="1"/>
    </xf>
  </cellXfs>
  <cellStyles count="3">
    <cellStyle name="Standard" xfId="0" builtinId="0"/>
    <cellStyle name="Standard 2" xfId="1" xr:uid="{4E182CD8-6A24-41A7-925B-78435DF5410D}"/>
    <cellStyle name="Standard 3" xfId="2" xr:uid="{FA24B9E5-C83A-410F-853A-1762F3D015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AFF93-83BA-4627-988F-EDA34746C261}">
  <dimension ref="C1:T83"/>
  <sheetViews>
    <sheetView tabSelected="1" topLeftCell="A3" workbookViewId="0">
      <selection activeCell="I22" sqref="I22"/>
    </sheetView>
  </sheetViews>
  <sheetFormatPr baseColWidth="10" defaultRowHeight="15" x14ac:dyDescent="0.25"/>
  <cols>
    <col min="4" max="4" width="15" bestFit="1" customWidth="1"/>
    <col min="5" max="5" width="17.140625" customWidth="1"/>
    <col min="6" max="6" width="15.42578125" style="1" customWidth="1"/>
    <col min="7" max="7" width="14.42578125" style="1" customWidth="1"/>
    <col min="8" max="8" width="14.85546875" style="1" customWidth="1"/>
  </cols>
  <sheetData>
    <row r="1" spans="3:20" ht="15" customHeight="1" thickBot="1" x14ac:dyDescent="0.3"/>
    <row r="2" spans="3:20" ht="15" customHeight="1" x14ac:dyDescent="0.25">
      <c r="C2" s="31" t="s">
        <v>0</v>
      </c>
      <c r="D2" s="32"/>
      <c r="E2" s="32"/>
      <c r="F2" s="32"/>
      <c r="G2" s="32"/>
      <c r="H2" s="33"/>
    </row>
    <row r="3" spans="3:20" x14ac:dyDescent="0.25">
      <c r="C3" s="34"/>
      <c r="D3" s="35"/>
      <c r="E3" s="35"/>
      <c r="F3" s="35"/>
      <c r="G3" s="35"/>
      <c r="H3" s="36"/>
    </row>
    <row r="4" spans="3:20" ht="15.75" thickBot="1" x14ac:dyDescent="0.3">
      <c r="C4" s="37"/>
      <c r="D4" s="38"/>
      <c r="E4" s="38"/>
      <c r="F4" s="38"/>
      <c r="G4" s="38"/>
      <c r="H4" s="39"/>
    </row>
    <row r="5" spans="3:20" ht="15" customHeight="1" x14ac:dyDescent="0.25">
      <c r="C5" s="40" t="s">
        <v>1</v>
      </c>
      <c r="D5" s="41"/>
      <c r="E5" s="41"/>
      <c r="F5" s="41"/>
      <c r="G5" s="41"/>
      <c r="H5" s="42"/>
    </row>
    <row r="6" spans="3:20" ht="15" customHeight="1" x14ac:dyDescent="0.25">
      <c r="C6" s="43"/>
      <c r="D6" s="44"/>
      <c r="E6" s="44"/>
      <c r="F6" s="44"/>
      <c r="G6" s="44"/>
      <c r="H6" s="45"/>
      <c r="K6" s="1"/>
      <c r="L6" s="1"/>
      <c r="M6" s="1"/>
      <c r="N6" s="1"/>
    </row>
    <row r="7" spans="3:20" ht="15" customHeight="1" x14ac:dyDescent="0.25">
      <c r="C7" s="43"/>
      <c r="D7" s="44"/>
      <c r="E7" s="44"/>
      <c r="F7" s="44"/>
      <c r="G7" s="44"/>
      <c r="H7" s="45"/>
    </row>
    <row r="8" spans="3:20" ht="15.75" customHeight="1" thickBot="1" x14ac:dyDescent="0.3">
      <c r="C8" s="46"/>
      <c r="D8" s="47"/>
      <c r="E8" s="47"/>
      <c r="F8" s="47"/>
      <c r="G8" s="47"/>
      <c r="H8" s="48"/>
    </row>
    <row r="9" spans="3:20" ht="21.75" customHeight="1" x14ac:dyDescent="0.5">
      <c r="C9" s="2"/>
      <c r="D9" s="2"/>
      <c r="E9" s="3" t="s">
        <v>2</v>
      </c>
      <c r="F9" s="4" t="s">
        <v>3</v>
      </c>
      <c r="G9" s="5" t="s">
        <v>4</v>
      </c>
      <c r="H9" s="6" t="s">
        <v>5</v>
      </c>
      <c r="K9" s="7">
        <v>1</v>
      </c>
      <c r="L9" s="8" t="s">
        <v>6</v>
      </c>
      <c r="M9" s="8"/>
      <c r="N9" s="8"/>
      <c r="O9" s="8"/>
      <c r="P9" s="8"/>
      <c r="Q9" s="8"/>
    </row>
    <row r="10" spans="3:20" ht="15" customHeight="1" x14ac:dyDescent="0.25">
      <c r="C10" s="9" t="s">
        <v>7</v>
      </c>
      <c r="D10" s="9" t="s">
        <v>8</v>
      </c>
      <c r="E10" s="10" t="s">
        <v>9</v>
      </c>
      <c r="F10" s="9" t="s">
        <v>10</v>
      </c>
      <c r="G10" s="9" t="s">
        <v>11</v>
      </c>
      <c r="H10" s="9" t="s">
        <v>12</v>
      </c>
      <c r="K10" s="11">
        <v>2</v>
      </c>
      <c r="L10" s="8" t="s">
        <v>13</v>
      </c>
      <c r="M10" s="8"/>
      <c r="N10" s="8"/>
      <c r="O10" s="8"/>
      <c r="P10" s="8"/>
      <c r="Q10" s="8"/>
    </row>
    <row r="11" spans="3:20" ht="15.75" customHeight="1" x14ac:dyDescent="0.25">
      <c r="C11" s="9" t="s">
        <v>14</v>
      </c>
      <c r="D11" s="9" t="s">
        <v>15</v>
      </c>
      <c r="E11" s="10" t="s">
        <v>16</v>
      </c>
      <c r="F11" s="9" t="s">
        <v>17</v>
      </c>
      <c r="G11" s="9" t="s">
        <v>18</v>
      </c>
      <c r="H11" s="9" t="s">
        <v>18</v>
      </c>
      <c r="K11" s="12">
        <v>3</v>
      </c>
      <c r="L11" s="13" t="s">
        <v>70</v>
      </c>
      <c r="M11" s="8"/>
      <c r="N11" s="8"/>
      <c r="O11" s="8"/>
      <c r="P11" s="8"/>
      <c r="Q11" s="8"/>
    </row>
    <row r="12" spans="3:20" x14ac:dyDescent="0.25">
      <c r="F12" s="14"/>
      <c r="K12" s="15">
        <v>4</v>
      </c>
      <c r="L12" s="8" t="s">
        <v>19</v>
      </c>
    </row>
    <row r="13" spans="3:20" x14ac:dyDescent="0.25">
      <c r="C13" t="s">
        <v>20</v>
      </c>
      <c r="D13">
        <v>1</v>
      </c>
      <c r="E13" s="1">
        <v>10064.629856823623</v>
      </c>
      <c r="H13" s="1">
        <f>E13*12</f>
        <v>120775.55828188348</v>
      </c>
    </row>
    <row r="14" spans="3:20" x14ac:dyDescent="0.25">
      <c r="C14" t="s">
        <v>21</v>
      </c>
      <c r="D14">
        <v>1</v>
      </c>
      <c r="E14" s="1">
        <v>8270.4794530485433</v>
      </c>
      <c r="H14" s="1">
        <f t="shared" ref="H14:H34" si="0">E14*12</f>
        <v>99245.753436582512</v>
      </c>
    </row>
    <row r="15" spans="3:20" ht="18.75" x14ac:dyDescent="0.3">
      <c r="C15" t="s">
        <v>21</v>
      </c>
      <c r="D15">
        <v>0.5</v>
      </c>
      <c r="E15" s="1">
        <v>4320.4032671604946</v>
      </c>
      <c r="H15" s="1">
        <f t="shared" si="0"/>
        <v>51844.839205925935</v>
      </c>
      <c r="K15" s="16" t="s">
        <v>22</v>
      </c>
      <c r="L15" s="17"/>
      <c r="M15" s="17"/>
      <c r="N15" s="17"/>
      <c r="O15" s="17"/>
      <c r="P15" s="17"/>
      <c r="Q15" s="17"/>
      <c r="R15" s="17"/>
      <c r="S15" s="17"/>
      <c r="T15" s="17"/>
    </row>
    <row r="16" spans="3:20" x14ac:dyDescent="0.25">
      <c r="C16" t="s">
        <v>23</v>
      </c>
      <c r="D16">
        <v>1</v>
      </c>
      <c r="E16" s="1">
        <v>5469.4535203124997</v>
      </c>
      <c r="H16" s="1">
        <f t="shared" si="0"/>
        <v>65633.442243750003</v>
      </c>
      <c r="K16" s="18"/>
      <c r="L16" s="17"/>
      <c r="M16" s="17"/>
      <c r="N16" s="17"/>
      <c r="O16" s="17"/>
      <c r="P16" s="17"/>
      <c r="Q16" s="17"/>
      <c r="R16" s="17"/>
      <c r="S16" s="17"/>
      <c r="T16" s="17"/>
    </row>
    <row r="17" spans="3:20" ht="18" x14ac:dyDescent="0.25">
      <c r="C17" t="s">
        <v>24</v>
      </c>
      <c r="D17">
        <v>1</v>
      </c>
      <c r="E17" s="1">
        <v>9387.4374211604099</v>
      </c>
      <c r="H17" s="1">
        <f t="shared" si="0"/>
        <v>112649.24905392493</v>
      </c>
      <c r="K17" s="19" t="s">
        <v>25</v>
      </c>
      <c r="L17" s="17"/>
      <c r="M17" s="17"/>
      <c r="N17" s="17"/>
      <c r="O17" s="17"/>
      <c r="P17" s="17"/>
      <c r="Q17" s="17"/>
      <c r="R17" s="17"/>
      <c r="S17" s="17"/>
      <c r="T17" s="17"/>
    </row>
    <row r="18" spans="3:20" x14ac:dyDescent="0.25">
      <c r="C18" t="s">
        <v>26</v>
      </c>
      <c r="D18">
        <v>1</v>
      </c>
      <c r="E18" s="1">
        <v>8022.8084152763813</v>
      </c>
      <c r="H18" s="1">
        <f t="shared" si="0"/>
        <v>96273.700983316579</v>
      </c>
      <c r="K18" s="18"/>
      <c r="L18" s="17"/>
      <c r="M18" s="17"/>
      <c r="N18" s="17"/>
      <c r="O18" s="17"/>
      <c r="P18" s="17"/>
      <c r="Q18" s="17"/>
      <c r="R18" s="17"/>
      <c r="S18" s="17"/>
      <c r="T18" s="17"/>
    </row>
    <row r="19" spans="3:20" x14ac:dyDescent="0.25">
      <c r="C19" t="s">
        <v>26</v>
      </c>
      <c r="D19">
        <v>0.5</v>
      </c>
      <c r="E19" s="1">
        <v>4189.8401599999997</v>
      </c>
      <c r="H19" s="1">
        <f t="shared" si="0"/>
        <v>50278.081919999997</v>
      </c>
      <c r="K19" s="18" t="s">
        <v>27</v>
      </c>
      <c r="L19" s="17"/>
      <c r="M19" s="17"/>
      <c r="N19" s="17"/>
      <c r="O19" s="17"/>
      <c r="P19" s="17"/>
      <c r="Q19" s="17"/>
      <c r="R19" s="17"/>
      <c r="S19" s="17"/>
      <c r="T19" s="17"/>
    </row>
    <row r="20" spans="3:20" x14ac:dyDescent="0.25">
      <c r="C20" t="s">
        <v>28</v>
      </c>
      <c r="D20">
        <v>1</v>
      </c>
      <c r="E20" s="1">
        <v>8304.9562850000002</v>
      </c>
      <c r="H20" s="1">
        <f t="shared" si="0"/>
        <v>99659.475420000002</v>
      </c>
      <c r="K20" s="18" t="s">
        <v>29</v>
      </c>
      <c r="L20" s="17"/>
      <c r="M20" s="17"/>
      <c r="N20" s="17"/>
      <c r="O20" s="17"/>
      <c r="P20" s="17"/>
      <c r="Q20" s="17"/>
      <c r="R20" s="17"/>
      <c r="S20" s="17"/>
      <c r="T20" s="17"/>
    </row>
    <row r="21" spans="3:20" x14ac:dyDescent="0.25">
      <c r="C21" t="s">
        <v>30</v>
      </c>
      <c r="D21">
        <v>1</v>
      </c>
      <c r="E21" s="1">
        <v>7276.3035049999999</v>
      </c>
      <c r="H21" s="1">
        <f t="shared" si="0"/>
        <v>87315.642059999998</v>
      </c>
      <c r="K21" s="18" t="s">
        <v>31</v>
      </c>
      <c r="L21" s="17"/>
      <c r="M21" s="17"/>
      <c r="N21" s="17"/>
      <c r="O21" s="17"/>
      <c r="P21" s="17"/>
      <c r="Q21" s="17"/>
      <c r="R21" s="17"/>
      <c r="S21" s="17"/>
      <c r="T21" s="17"/>
    </row>
    <row r="22" spans="3:20" x14ac:dyDescent="0.25">
      <c r="C22" t="s">
        <v>30</v>
      </c>
      <c r="D22">
        <v>0.5</v>
      </c>
      <c r="E22" s="1">
        <v>3691.6713599999998</v>
      </c>
      <c r="H22" s="1">
        <f t="shared" si="0"/>
        <v>44300.056319999996</v>
      </c>
      <c r="K22" s="18" t="s">
        <v>32</v>
      </c>
      <c r="L22" s="17"/>
      <c r="M22" s="17"/>
      <c r="N22" s="17"/>
      <c r="O22" s="17"/>
      <c r="P22" s="17"/>
      <c r="Q22" s="17"/>
      <c r="R22" s="17"/>
      <c r="S22" s="17"/>
      <c r="T22" s="17"/>
    </row>
    <row r="23" spans="3:20" x14ac:dyDescent="0.25">
      <c r="C23" t="s">
        <v>33</v>
      </c>
      <c r="D23">
        <v>1</v>
      </c>
      <c r="E23" s="1">
        <v>6221.9130095280898</v>
      </c>
      <c r="H23" s="1">
        <f t="shared" si="0"/>
        <v>74662.956114337081</v>
      </c>
      <c r="K23" s="20" t="s">
        <v>34</v>
      </c>
      <c r="L23" s="17"/>
      <c r="M23" s="17"/>
      <c r="N23" s="17"/>
      <c r="O23" s="17"/>
      <c r="P23" s="17"/>
      <c r="Q23" s="17"/>
      <c r="R23" s="17"/>
      <c r="S23" s="17"/>
      <c r="T23" s="17"/>
    </row>
    <row r="24" spans="3:20" x14ac:dyDescent="0.25">
      <c r="C24" t="s">
        <v>35</v>
      </c>
      <c r="D24">
        <v>1</v>
      </c>
      <c r="E24" s="1">
        <v>5366.8473138837917</v>
      </c>
      <c r="H24" s="1">
        <f t="shared" si="0"/>
        <v>64402.167766605504</v>
      </c>
      <c r="K24" s="18"/>
      <c r="L24" s="17"/>
      <c r="M24" s="17"/>
      <c r="N24" s="17"/>
      <c r="O24" s="17"/>
      <c r="P24" s="17"/>
      <c r="Q24" s="17"/>
      <c r="R24" s="17"/>
      <c r="S24" s="17"/>
      <c r="T24" s="17"/>
    </row>
    <row r="25" spans="3:20" x14ac:dyDescent="0.25">
      <c r="C25" t="s">
        <v>36</v>
      </c>
      <c r="D25">
        <v>1</v>
      </c>
      <c r="E25" s="1">
        <v>5059.8595388235299</v>
      </c>
      <c r="H25" s="1">
        <f t="shared" si="0"/>
        <v>60718.314465882358</v>
      </c>
      <c r="K25" s="18" t="s">
        <v>37</v>
      </c>
      <c r="L25" s="17"/>
      <c r="M25" s="17"/>
      <c r="N25" s="17"/>
      <c r="O25" s="17"/>
      <c r="P25" s="17"/>
      <c r="Q25" s="17"/>
      <c r="R25" s="17"/>
      <c r="S25" s="17"/>
      <c r="T25" s="17"/>
    </row>
    <row r="26" spans="3:20" x14ac:dyDescent="0.25">
      <c r="C26" t="s">
        <v>38</v>
      </c>
      <c r="D26">
        <v>1</v>
      </c>
      <c r="E26" s="1">
        <v>4729.6065611851855</v>
      </c>
      <c r="H26" s="1">
        <f t="shared" si="0"/>
        <v>56755.278734222229</v>
      </c>
      <c r="K26" s="18" t="s">
        <v>39</v>
      </c>
      <c r="L26" s="17"/>
      <c r="M26" s="17"/>
      <c r="N26" s="17"/>
      <c r="O26" s="17"/>
      <c r="P26" s="17"/>
      <c r="Q26" s="17"/>
      <c r="R26" s="17"/>
      <c r="S26" s="17"/>
      <c r="T26" s="17"/>
    </row>
    <row r="27" spans="3:20" x14ac:dyDescent="0.25">
      <c r="C27" t="s">
        <v>38</v>
      </c>
      <c r="D27">
        <v>0.5</v>
      </c>
      <c r="E27" s="1">
        <v>2522.3352877419356</v>
      </c>
      <c r="H27" s="1">
        <f t="shared" si="0"/>
        <v>30268.023452903228</v>
      </c>
      <c r="K27" s="21"/>
      <c r="L27" s="17"/>
      <c r="M27" s="17"/>
      <c r="N27" s="17"/>
      <c r="O27" s="17"/>
      <c r="P27" s="17"/>
      <c r="Q27" s="17"/>
      <c r="R27" s="17"/>
      <c r="S27" s="17"/>
      <c r="T27" s="17"/>
    </row>
    <row r="28" spans="3:20" x14ac:dyDescent="0.25">
      <c r="C28" t="s">
        <v>40</v>
      </c>
      <c r="D28">
        <v>1</v>
      </c>
      <c r="E28" s="1">
        <v>4169.3881000000001</v>
      </c>
      <c r="H28" s="1">
        <f t="shared" si="0"/>
        <v>50032.657200000001</v>
      </c>
      <c r="K28" s="20" t="s">
        <v>41</v>
      </c>
      <c r="L28" s="17"/>
      <c r="M28" s="17"/>
      <c r="N28" s="17"/>
      <c r="O28" s="17"/>
      <c r="P28" s="17"/>
      <c r="Q28" s="17"/>
      <c r="R28" s="17"/>
      <c r="S28" s="17"/>
      <c r="T28" s="17"/>
    </row>
    <row r="29" spans="3:20" x14ac:dyDescent="0.25">
      <c r="C29" t="s">
        <v>40</v>
      </c>
      <c r="D29">
        <v>0.75</v>
      </c>
      <c r="E29" s="1">
        <v>3312.108967058824</v>
      </c>
      <c r="H29" s="1">
        <f t="shared" si="0"/>
        <v>39745.307604705886</v>
      </c>
      <c r="K29" s="22" t="s">
        <v>42</v>
      </c>
      <c r="L29" s="17"/>
      <c r="M29" s="17"/>
      <c r="N29" s="17"/>
      <c r="O29" s="17"/>
      <c r="P29" s="17"/>
      <c r="Q29" s="17"/>
      <c r="R29" s="17"/>
      <c r="S29" s="17"/>
      <c r="T29" s="17"/>
    </row>
    <row r="30" spans="3:20" x14ac:dyDescent="0.25">
      <c r="C30" t="s">
        <v>40</v>
      </c>
      <c r="D30">
        <v>0.5</v>
      </c>
      <c r="E30" s="1">
        <v>2348.9027682051287</v>
      </c>
      <c r="H30" s="1">
        <f t="shared" si="0"/>
        <v>28186.833218461543</v>
      </c>
      <c r="K30" s="23" t="s">
        <v>43</v>
      </c>
      <c r="L30" s="23"/>
      <c r="M30" s="24">
        <v>0.88139999999999996</v>
      </c>
      <c r="N30" s="17"/>
      <c r="O30" s="17"/>
      <c r="P30" s="17"/>
      <c r="Q30" s="17"/>
      <c r="R30" s="17"/>
      <c r="S30" s="17"/>
      <c r="T30" s="17"/>
    </row>
    <row r="31" spans="3:20" x14ac:dyDescent="0.25">
      <c r="C31" t="s">
        <v>44</v>
      </c>
      <c r="D31">
        <v>1</v>
      </c>
      <c r="E31" s="1">
        <v>3373.4897686666668</v>
      </c>
      <c r="H31" s="1">
        <f t="shared" si="0"/>
        <v>40481.877224000003</v>
      </c>
      <c r="K31" s="25" t="s">
        <v>45</v>
      </c>
      <c r="L31" s="17"/>
      <c r="M31" s="26">
        <v>0.74350000000000005</v>
      </c>
      <c r="N31" s="17"/>
      <c r="O31" s="17"/>
      <c r="P31" s="17"/>
      <c r="Q31" s="17"/>
      <c r="R31" s="17"/>
      <c r="S31" s="17"/>
      <c r="T31" s="17"/>
    </row>
    <row r="32" spans="3:20" x14ac:dyDescent="0.25">
      <c r="C32" t="s">
        <v>46</v>
      </c>
      <c r="D32">
        <v>1</v>
      </c>
      <c r="E32" s="1">
        <v>3778.5373599999998</v>
      </c>
      <c r="H32" s="1">
        <f t="shared" si="0"/>
        <v>45342.448319999996</v>
      </c>
      <c r="K32" s="27" t="s">
        <v>47</v>
      </c>
      <c r="L32" s="17"/>
      <c r="M32" s="26">
        <v>0.4647</v>
      </c>
      <c r="N32" s="17"/>
      <c r="O32" s="17"/>
      <c r="P32" s="17"/>
      <c r="Q32" s="17"/>
      <c r="R32" s="17"/>
      <c r="S32" s="17"/>
      <c r="T32" s="17"/>
    </row>
    <row r="33" spans="3:20" x14ac:dyDescent="0.25">
      <c r="C33" t="s">
        <v>48</v>
      </c>
      <c r="D33">
        <v>1</v>
      </c>
      <c r="E33" s="1">
        <v>3388.4010800000001</v>
      </c>
      <c r="H33" s="1">
        <f t="shared" si="0"/>
        <v>40660.812960000003</v>
      </c>
      <c r="K33" s="25" t="s">
        <v>49</v>
      </c>
      <c r="L33" s="17"/>
      <c r="M33" s="28"/>
      <c r="N33" s="17"/>
      <c r="O33" s="17"/>
      <c r="P33" s="17"/>
      <c r="Q33" s="17"/>
      <c r="R33" s="17"/>
      <c r="S33" s="17"/>
      <c r="T33" s="17"/>
    </row>
    <row r="34" spans="3:20" x14ac:dyDescent="0.25">
      <c r="C34" t="s">
        <v>50</v>
      </c>
      <c r="D34">
        <v>1</v>
      </c>
      <c r="E34" s="1">
        <v>3254.6068800000003</v>
      </c>
      <c r="H34" s="1">
        <f t="shared" si="0"/>
        <v>39055.282560000007</v>
      </c>
      <c r="K34" s="23"/>
      <c r="L34" s="23"/>
      <c r="M34" s="23"/>
      <c r="N34" s="23"/>
      <c r="O34" s="23"/>
      <c r="P34" s="23"/>
      <c r="Q34" s="23"/>
      <c r="R34" s="23"/>
      <c r="S34" s="23"/>
      <c r="T34" s="23"/>
    </row>
    <row r="35" spans="3:20" x14ac:dyDescent="0.25">
      <c r="C35" t="s">
        <v>51</v>
      </c>
      <c r="D35">
        <v>1</v>
      </c>
      <c r="E35" s="1">
        <v>8772.3025959763327</v>
      </c>
      <c r="F35" s="1">
        <f>E35*1.3253</f>
        <v>11625.932630447433</v>
      </c>
      <c r="G35" s="1">
        <f>E35*11+F35</f>
        <v>108121.2611861871</v>
      </c>
      <c r="K35" s="27" t="s">
        <v>52</v>
      </c>
      <c r="L35" s="17"/>
      <c r="M35" s="17"/>
      <c r="N35" s="17"/>
      <c r="O35" s="17"/>
      <c r="P35" s="17"/>
      <c r="Q35" s="17"/>
      <c r="R35" s="17"/>
      <c r="S35" s="17"/>
      <c r="T35" s="17"/>
    </row>
    <row r="36" spans="3:20" x14ac:dyDescent="0.25">
      <c r="C36" t="s">
        <v>53</v>
      </c>
      <c r="D36">
        <v>1</v>
      </c>
      <c r="E36" s="1">
        <v>7895.5692244565225</v>
      </c>
      <c r="F36" s="1">
        <f t="shared" ref="F36:F38" si="1">E36*1.3253</f>
        <v>10463.997893172229</v>
      </c>
      <c r="G36" s="1">
        <f t="shared" ref="G36:G83" si="2">E36*11+F36</f>
        <v>97315.259362193974</v>
      </c>
      <c r="K36" s="27" t="s">
        <v>54</v>
      </c>
      <c r="L36" s="17"/>
      <c r="M36" s="17"/>
      <c r="N36" s="17"/>
      <c r="O36" s="17"/>
      <c r="P36" s="17"/>
      <c r="Q36" s="17"/>
      <c r="R36" s="17"/>
      <c r="S36" s="17"/>
      <c r="T36" s="17"/>
    </row>
    <row r="37" spans="3:20" x14ac:dyDescent="0.25">
      <c r="C37" t="s">
        <v>53</v>
      </c>
      <c r="D37">
        <v>0.75</v>
      </c>
      <c r="E37" s="1">
        <v>6131.9166589473689</v>
      </c>
      <c r="F37" s="1">
        <f t="shared" si="1"/>
        <v>8126.6291481029475</v>
      </c>
      <c r="G37" s="1">
        <f t="shared" si="2"/>
        <v>75577.712396524003</v>
      </c>
    </row>
    <row r="38" spans="3:20" x14ac:dyDescent="0.25">
      <c r="C38" t="s">
        <v>53</v>
      </c>
      <c r="D38">
        <v>0.5</v>
      </c>
      <c r="E38" s="1">
        <v>3937.584796756757</v>
      </c>
      <c r="F38" s="1">
        <f t="shared" si="1"/>
        <v>5218.4811311417297</v>
      </c>
      <c r="G38" s="1">
        <f t="shared" si="2"/>
        <v>48531.913895466059</v>
      </c>
    </row>
    <row r="39" spans="3:20" x14ac:dyDescent="0.25">
      <c r="C39" t="s">
        <v>55</v>
      </c>
      <c r="D39">
        <v>1</v>
      </c>
      <c r="E39" s="1">
        <v>6949.0859198706094</v>
      </c>
      <c r="F39" s="1">
        <f>E39*1.4647</f>
        <v>10178.326146834481</v>
      </c>
      <c r="G39" s="1">
        <f t="shared" si="2"/>
        <v>86618.271265411182</v>
      </c>
      <c r="K39" s="29" t="s">
        <v>56</v>
      </c>
      <c r="L39" s="30"/>
      <c r="M39" s="30"/>
      <c r="N39" s="30"/>
      <c r="O39" s="30"/>
      <c r="P39" s="30"/>
      <c r="Q39" s="30"/>
      <c r="R39" s="30"/>
      <c r="S39" s="30"/>
      <c r="T39" s="30"/>
    </row>
    <row r="40" spans="3:20" x14ac:dyDescent="0.25">
      <c r="C40" t="s">
        <v>55</v>
      </c>
      <c r="D40">
        <v>0.75</v>
      </c>
      <c r="E40" s="1">
        <v>4688.5020626435735</v>
      </c>
      <c r="F40" s="1">
        <f t="shared" ref="F40:F45" si="3">E40*1.4647</f>
        <v>6867.248971154042</v>
      </c>
      <c r="G40" s="1">
        <f t="shared" si="2"/>
        <v>58440.771660233346</v>
      </c>
      <c r="K40" s="29" t="s">
        <v>57</v>
      </c>
      <c r="L40" s="30"/>
      <c r="M40" s="30"/>
      <c r="N40" s="30"/>
      <c r="O40" s="30"/>
      <c r="P40" s="30"/>
      <c r="Q40" s="30"/>
      <c r="R40" s="30"/>
      <c r="S40" s="30"/>
      <c r="T40" s="30"/>
    </row>
    <row r="41" spans="3:20" x14ac:dyDescent="0.25">
      <c r="C41" t="s">
        <v>55</v>
      </c>
      <c r="D41">
        <v>0.5</v>
      </c>
      <c r="E41" s="1">
        <v>3131.2562085177992</v>
      </c>
      <c r="F41" s="1">
        <f t="shared" si="3"/>
        <v>4586.3509686160205</v>
      </c>
      <c r="G41" s="1">
        <f t="shared" si="2"/>
        <v>39030.169262311807</v>
      </c>
    </row>
    <row r="42" spans="3:20" x14ac:dyDescent="0.25">
      <c r="C42" t="s">
        <v>55</v>
      </c>
      <c r="D42">
        <v>0.25</v>
      </c>
      <c r="E42" s="1">
        <v>1583.510575345912</v>
      </c>
      <c r="F42" s="1">
        <f t="shared" si="3"/>
        <v>2319.3679397091573</v>
      </c>
      <c r="G42" s="1">
        <f t="shared" si="2"/>
        <v>19737.984268514188</v>
      </c>
    </row>
    <row r="43" spans="3:20" x14ac:dyDescent="0.25">
      <c r="C43" t="s">
        <v>58</v>
      </c>
      <c r="D43">
        <v>1</v>
      </c>
      <c r="E43" s="1">
        <v>7246.2490595918371</v>
      </c>
      <c r="F43" s="1">
        <f t="shared" si="3"/>
        <v>10613.580997584162</v>
      </c>
      <c r="G43" s="1">
        <f t="shared" si="2"/>
        <v>90322.320653094357</v>
      </c>
    </row>
    <row r="44" spans="3:20" x14ac:dyDescent="0.25">
      <c r="C44" t="s">
        <v>58</v>
      </c>
      <c r="D44">
        <v>0.75</v>
      </c>
      <c r="E44" s="1">
        <v>5049.5957524999994</v>
      </c>
      <c r="F44" s="1">
        <f t="shared" si="3"/>
        <v>7396.1428986867486</v>
      </c>
      <c r="G44" s="1">
        <f t="shared" si="2"/>
        <v>62941.696176186742</v>
      </c>
    </row>
    <row r="45" spans="3:20" x14ac:dyDescent="0.25">
      <c r="C45" t="s">
        <v>58</v>
      </c>
      <c r="D45">
        <v>0.5</v>
      </c>
      <c r="E45" s="1">
        <v>3021.1746575609759</v>
      </c>
      <c r="F45" s="1">
        <f t="shared" si="3"/>
        <v>4425.114520929561</v>
      </c>
      <c r="G45" s="1">
        <f t="shared" si="2"/>
        <v>37658.035754100303</v>
      </c>
    </row>
    <row r="46" spans="3:20" x14ac:dyDescent="0.25">
      <c r="C46" t="s">
        <v>59</v>
      </c>
      <c r="D46">
        <v>1</v>
      </c>
      <c r="E46" s="1">
        <v>6500.3729340404043</v>
      </c>
      <c r="F46" s="1">
        <f>E46*1.7435</f>
        <v>11333.400210499445</v>
      </c>
      <c r="G46" s="1">
        <f t="shared" si="2"/>
        <v>82837.502484943892</v>
      </c>
    </row>
    <row r="47" spans="3:20" x14ac:dyDescent="0.25">
      <c r="C47" t="s">
        <v>59</v>
      </c>
      <c r="D47">
        <v>0.75</v>
      </c>
      <c r="E47" s="1">
        <v>5328.9464000000007</v>
      </c>
      <c r="F47" s="1">
        <f t="shared" ref="F47:F60" si="4">E47*1.7435</f>
        <v>9291.0180484000011</v>
      </c>
      <c r="G47" s="1">
        <f t="shared" si="2"/>
        <v>67909.428448400009</v>
      </c>
    </row>
    <row r="48" spans="3:20" x14ac:dyDescent="0.25">
      <c r="C48" t="s">
        <v>59</v>
      </c>
      <c r="D48">
        <v>0.5</v>
      </c>
      <c r="E48" s="1">
        <v>3087.2750696153848</v>
      </c>
      <c r="F48" s="1">
        <f t="shared" si="4"/>
        <v>5382.6640838744233</v>
      </c>
      <c r="G48" s="1">
        <f t="shared" si="2"/>
        <v>39342.689849643655</v>
      </c>
    </row>
    <row r="49" spans="3:7" x14ac:dyDescent="0.25">
      <c r="C49" t="s">
        <v>59</v>
      </c>
      <c r="D49">
        <v>0.25</v>
      </c>
      <c r="E49" s="1">
        <v>1981.1149446153845</v>
      </c>
      <c r="F49" s="1">
        <f t="shared" si="4"/>
        <v>3454.073905936923</v>
      </c>
      <c r="G49" s="1">
        <f t="shared" si="2"/>
        <v>25246.338296706152</v>
      </c>
    </row>
    <row r="50" spans="3:7" x14ac:dyDescent="0.25">
      <c r="C50" t="s">
        <v>60</v>
      </c>
      <c r="D50">
        <v>1</v>
      </c>
      <c r="E50" s="1">
        <v>5740.5013799170129</v>
      </c>
      <c r="F50" s="1">
        <f t="shared" si="4"/>
        <v>10008.564155885313</v>
      </c>
      <c r="G50" s="1">
        <f t="shared" si="2"/>
        <v>73154.079334972455</v>
      </c>
    </row>
    <row r="51" spans="3:7" x14ac:dyDescent="0.25">
      <c r="C51" t="s">
        <v>60</v>
      </c>
      <c r="D51">
        <v>0.75</v>
      </c>
      <c r="E51" s="1">
        <v>4448.7862430769228</v>
      </c>
      <c r="F51" s="1">
        <f t="shared" si="4"/>
        <v>7756.458814804615</v>
      </c>
      <c r="G51" s="1">
        <f t="shared" si="2"/>
        <v>56693.10748865077</v>
      </c>
    </row>
    <row r="52" spans="3:7" x14ac:dyDescent="0.25">
      <c r="C52" t="s">
        <v>60</v>
      </c>
      <c r="D52">
        <v>0.5</v>
      </c>
      <c r="E52" s="1">
        <v>3088.0820166666667</v>
      </c>
      <c r="F52" s="1">
        <f t="shared" si="4"/>
        <v>5384.0709960583335</v>
      </c>
      <c r="G52" s="1">
        <f t="shared" si="2"/>
        <v>39352.973179391665</v>
      </c>
    </row>
    <row r="53" spans="3:7" x14ac:dyDescent="0.25">
      <c r="C53" t="s">
        <v>61</v>
      </c>
      <c r="D53">
        <v>1</v>
      </c>
      <c r="E53" s="1">
        <v>5300.8419592650916</v>
      </c>
      <c r="F53" s="1">
        <f t="shared" si="4"/>
        <v>9242.0179559786884</v>
      </c>
      <c r="G53" s="1">
        <f t="shared" si="2"/>
        <v>67551.279507894695</v>
      </c>
    </row>
    <row r="54" spans="3:7" x14ac:dyDescent="0.25">
      <c r="C54" t="s">
        <v>61</v>
      </c>
      <c r="D54">
        <v>0.75</v>
      </c>
      <c r="E54" s="1">
        <v>4016.1063947474745</v>
      </c>
      <c r="F54" s="1">
        <f t="shared" si="4"/>
        <v>7002.081499242222</v>
      </c>
      <c r="G54" s="1">
        <f t="shared" si="2"/>
        <v>51179.251841464444</v>
      </c>
    </row>
    <row r="55" spans="3:7" x14ac:dyDescent="0.25">
      <c r="C55" t="s">
        <v>61</v>
      </c>
      <c r="D55">
        <v>0.5</v>
      </c>
      <c r="E55" s="1">
        <v>2715.9139550295858</v>
      </c>
      <c r="F55" s="1">
        <f t="shared" si="4"/>
        <v>4735.1959805940833</v>
      </c>
      <c r="G55" s="1">
        <f t="shared" si="2"/>
        <v>34610.249485919529</v>
      </c>
    </row>
    <row r="56" spans="3:7" x14ac:dyDescent="0.25">
      <c r="C56" t="s">
        <v>61</v>
      </c>
      <c r="D56">
        <v>0.25</v>
      </c>
      <c r="E56" s="1">
        <v>1390.0397835555555</v>
      </c>
      <c r="F56" s="1">
        <f t="shared" si="4"/>
        <v>2423.534362629111</v>
      </c>
      <c r="G56" s="1">
        <f t="shared" si="2"/>
        <v>17713.971981740222</v>
      </c>
    </row>
    <row r="57" spans="3:7" x14ac:dyDescent="0.25">
      <c r="C57" t="s">
        <v>62</v>
      </c>
      <c r="D57">
        <v>1</v>
      </c>
      <c r="E57" s="1">
        <v>5005.8883086249998</v>
      </c>
      <c r="F57" s="1">
        <f t="shared" si="4"/>
        <v>8727.7662660876867</v>
      </c>
      <c r="G57" s="1">
        <f t="shared" si="2"/>
        <v>63792.537660962684</v>
      </c>
    </row>
    <row r="58" spans="3:7" x14ac:dyDescent="0.25">
      <c r="C58" t="s">
        <v>62</v>
      </c>
      <c r="D58">
        <v>0.75</v>
      </c>
      <c r="E58" s="1">
        <v>3590.4478606829271</v>
      </c>
      <c r="F58" s="1">
        <f t="shared" si="4"/>
        <v>6259.9458451006831</v>
      </c>
      <c r="G58" s="1">
        <f t="shared" si="2"/>
        <v>45754.872312612875</v>
      </c>
    </row>
    <row r="59" spans="3:7" x14ac:dyDescent="0.25">
      <c r="C59" t="s">
        <v>62</v>
      </c>
      <c r="D59">
        <v>0.5</v>
      </c>
      <c r="E59" s="1">
        <v>2442.9807092204901</v>
      </c>
      <c r="F59" s="1">
        <f t="shared" si="4"/>
        <v>4259.336866525925</v>
      </c>
      <c r="G59" s="1">
        <f t="shared" si="2"/>
        <v>31132.124667951317</v>
      </c>
    </row>
    <row r="60" spans="3:7" x14ac:dyDescent="0.25">
      <c r="C60" t="s">
        <v>62</v>
      </c>
      <c r="D60">
        <v>0.25</v>
      </c>
      <c r="E60" s="1">
        <v>1284.1761502564102</v>
      </c>
      <c r="F60" s="1">
        <f t="shared" si="4"/>
        <v>2238.9611179720514</v>
      </c>
      <c r="G60" s="1">
        <f t="shared" si="2"/>
        <v>16364.898770792563</v>
      </c>
    </row>
    <row r="61" spans="3:7" x14ac:dyDescent="0.25">
      <c r="C61" t="s">
        <v>63</v>
      </c>
      <c r="D61">
        <v>1</v>
      </c>
      <c r="E61" s="1">
        <v>4601.2804385256413</v>
      </c>
      <c r="F61" s="1">
        <f>E61*1.8814</f>
        <v>8656.849017042141</v>
      </c>
      <c r="G61" s="1">
        <f t="shared" si="2"/>
        <v>59270.933840824197</v>
      </c>
    </row>
    <row r="62" spans="3:7" x14ac:dyDescent="0.25">
      <c r="C62" t="s">
        <v>63</v>
      </c>
      <c r="D62">
        <v>0.75</v>
      </c>
      <c r="E62" s="1">
        <v>3442.2328354166671</v>
      </c>
      <c r="F62" s="1">
        <f t="shared" ref="F62:F75" si="5">E62*1.8814</f>
        <v>6476.2168565529173</v>
      </c>
      <c r="G62" s="1">
        <f t="shared" si="2"/>
        <v>44340.778046136256</v>
      </c>
    </row>
    <row r="63" spans="3:7" x14ac:dyDescent="0.25">
      <c r="C63" t="s">
        <v>63</v>
      </c>
      <c r="D63">
        <v>0.5</v>
      </c>
      <c r="E63" s="1">
        <v>2262.2350081180816</v>
      </c>
      <c r="F63" s="1">
        <f t="shared" si="5"/>
        <v>4256.1689442733586</v>
      </c>
      <c r="G63" s="1">
        <f t="shared" si="2"/>
        <v>29140.754033572255</v>
      </c>
    </row>
    <row r="64" spans="3:7" x14ac:dyDescent="0.25">
      <c r="C64" t="s">
        <v>63</v>
      </c>
      <c r="D64">
        <v>0.25</v>
      </c>
      <c r="E64" s="1">
        <v>1090.4760992207794</v>
      </c>
      <c r="F64" s="1">
        <f t="shared" si="5"/>
        <v>2051.6217330739742</v>
      </c>
      <c r="G64" s="1">
        <f t="shared" si="2"/>
        <v>14046.858824502548</v>
      </c>
    </row>
    <row r="65" spans="3:7" x14ac:dyDescent="0.25">
      <c r="C65" t="s">
        <v>64</v>
      </c>
      <c r="D65">
        <v>1</v>
      </c>
      <c r="E65" s="1">
        <v>4713.7587888209609</v>
      </c>
      <c r="F65" s="1">
        <f t="shared" si="5"/>
        <v>8868.4657852877554</v>
      </c>
      <c r="G65" s="1">
        <f t="shared" si="2"/>
        <v>60719.812462318325</v>
      </c>
    </row>
    <row r="66" spans="3:7" x14ac:dyDescent="0.25">
      <c r="C66" t="s">
        <v>64</v>
      </c>
      <c r="D66">
        <v>0.5</v>
      </c>
      <c r="E66" s="1">
        <v>2074.0877390769228</v>
      </c>
      <c r="F66" s="1">
        <f t="shared" si="5"/>
        <v>3902.1886722993227</v>
      </c>
      <c r="G66" s="1">
        <f t="shared" si="2"/>
        <v>26717.153802145473</v>
      </c>
    </row>
    <row r="67" spans="3:7" x14ac:dyDescent="0.25">
      <c r="C67" t="s">
        <v>64</v>
      </c>
      <c r="D67">
        <v>0.25</v>
      </c>
      <c r="E67" s="1">
        <v>1064.8962906666668</v>
      </c>
      <c r="F67" s="1">
        <f t="shared" si="5"/>
        <v>2003.495881260267</v>
      </c>
      <c r="G67" s="1">
        <f t="shared" si="2"/>
        <v>13717.355078593602</v>
      </c>
    </row>
    <row r="68" spans="3:7" x14ac:dyDescent="0.25">
      <c r="C68" t="s">
        <v>65</v>
      </c>
      <c r="D68">
        <v>1</v>
      </c>
      <c r="E68" s="1">
        <v>4258.7276911842109</v>
      </c>
      <c r="F68" s="1">
        <f t="shared" si="5"/>
        <v>8012.3702781939746</v>
      </c>
      <c r="G68" s="1">
        <f t="shared" si="2"/>
        <v>54858.37488122029</v>
      </c>
    </row>
    <row r="69" spans="3:7" x14ac:dyDescent="0.25">
      <c r="C69" t="s">
        <v>65</v>
      </c>
      <c r="D69">
        <v>0.75</v>
      </c>
      <c r="E69" s="1">
        <v>3149.5146697206701</v>
      </c>
      <c r="F69" s="1">
        <f t="shared" si="5"/>
        <v>5925.496899612469</v>
      </c>
      <c r="G69" s="1">
        <f t="shared" si="2"/>
        <v>40570.158266539838</v>
      </c>
    </row>
    <row r="70" spans="3:7" x14ac:dyDescent="0.25">
      <c r="C70" t="s">
        <v>65</v>
      </c>
      <c r="D70">
        <v>0.5</v>
      </c>
      <c r="E70" s="1">
        <v>2064.1959808471456</v>
      </c>
      <c r="F70" s="1">
        <f t="shared" si="5"/>
        <v>3883.5783183658195</v>
      </c>
      <c r="G70" s="1">
        <f t="shared" si="2"/>
        <v>26589.734107684424</v>
      </c>
    </row>
    <row r="71" spans="3:7" x14ac:dyDescent="0.25">
      <c r="C71" t="s">
        <v>65</v>
      </c>
      <c r="D71">
        <v>0.25</v>
      </c>
      <c r="E71" s="1">
        <v>1001.3601763380282</v>
      </c>
      <c r="F71" s="1">
        <f t="shared" si="5"/>
        <v>1883.9590357623661</v>
      </c>
      <c r="G71" s="1">
        <f t="shared" si="2"/>
        <v>12898.920975480676</v>
      </c>
    </row>
    <row r="72" spans="3:7" x14ac:dyDescent="0.25">
      <c r="C72" t="s">
        <v>66</v>
      </c>
      <c r="D72">
        <v>1</v>
      </c>
      <c r="E72" s="1">
        <v>4091.0159921311479</v>
      </c>
      <c r="F72" s="1">
        <f t="shared" si="5"/>
        <v>7696.8374875955415</v>
      </c>
      <c r="G72" s="1">
        <f t="shared" si="2"/>
        <v>52698.013401038166</v>
      </c>
    </row>
    <row r="73" spans="3:7" x14ac:dyDescent="0.25">
      <c r="C73" t="s">
        <v>66</v>
      </c>
      <c r="D73">
        <v>0.75</v>
      </c>
      <c r="E73" s="1">
        <v>2993.4335575652176</v>
      </c>
      <c r="F73" s="1">
        <f t="shared" si="5"/>
        <v>5631.8458952032006</v>
      </c>
      <c r="G73" s="1">
        <f t="shared" si="2"/>
        <v>38559.615028420594</v>
      </c>
    </row>
    <row r="74" spans="3:7" x14ac:dyDescent="0.25">
      <c r="C74" t="s">
        <v>66</v>
      </c>
      <c r="D74">
        <v>0.5</v>
      </c>
      <c r="E74" s="1">
        <v>1998.8235404379564</v>
      </c>
      <c r="F74" s="1">
        <f t="shared" si="5"/>
        <v>3760.5866089799711</v>
      </c>
      <c r="G74" s="1">
        <f t="shared" si="2"/>
        <v>25747.645553797491</v>
      </c>
    </row>
    <row r="75" spans="3:7" x14ac:dyDescent="0.25">
      <c r="C75" t="s">
        <v>66</v>
      </c>
      <c r="D75">
        <v>0.25</v>
      </c>
      <c r="E75" s="1">
        <v>989.13400173913055</v>
      </c>
      <c r="F75" s="1">
        <f t="shared" si="5"/>
        <v>1860.9567108720003</v>
      </c>
      <c r="G75" s="1">
        <f t="shared" si="2"/>
        <v>12741.430730002436</v>
      </c>
    </row>
    <row r="76" spans="3:7" x14ac:dyDescent="0.25">
      <c r="C76" t="s">
        <v>67</v>
      </c>
      <c r="D76">
        <v>1</v>
      </c>
      <c r="E76" s="1">
        <v>3886.4792779104478</v>
      </c>
      <c r="F76" s="1">
        <f>E76*1.8743</f>
        <v>7284.4281105875525</v>
      </c>
      <c r="G76" s="1">
        <f t="shared" si="2"/>
        <v>50035.700167602481</v>
      </c>
    </row>
    <row r="77" spans="3:7" x14ac:dyDescent="0.25">
      <c r="C77" t="s">
        <v>67</v>
      </c>
      <c r="D77">
        <v>0.75</v>
      </c>
      <c r="E77" s="1">
        <v>2774.8337973333332</v>
      </c>
      <c r="F77" s="1">
        <f t="shared" ref="F77:F83" si="6">E77*1.8743</f>
        <v>5200.8709863418662</v>
      </c>
      <c r="G77" s="1">
        <f t="shared" si="2"/>
        <v>35724.04275700853</v>
      </c>
    </row>
    <row r="78" spans="3:7" x14ac:dyDescent="0.25">
      <c r="C78" t="s">
        <v>67</v>
      </c>
      <c r="D78">
        <v>0.5</v>
      </c>
      <c r="E78" s="1">
        <v>1729.74459627907</v>
      </c>
      <c r="F78" s="1">
        <f t="shared" si="6"/>
        <v>3242.0602968058611</v>
      </c>
      <c r="G78" s="1">
        <f t="shared" si="2"/>
        <v>22269.250855875631</v>
      </c>
    </row>
    <row r="79" spans="3:7" x14ac:dyDescent="0.25">
      <c r="C79" t="s">
        <v>68</v>
      </c>
      <c r="D79">
        <v>1</v>
      </c>
      <c r="E79" s="1">
        <v>3817.4253984415582</v>
      </c>
      <c r="F79" s="1">
        <f t="shared" si="6"/>
        <v>7155.0004242990126</v>
      </c>
      <c r="G79" s="1">
        <f t="shared" si="2"/>
        <v>49146.67980715615</v>
      </c>
    </row>
    <row r="80" spans="3:7" x14ac:dyDescent="0.25">
      <c r="C80" t="s">
        <v>68</v>
      </c>
      <c r="D80">
        <v>0.5</v>
      </c>
      <c r="E80" s="1">
        <v>1861.8827600000002</v>
      </c>
      <c r="F80" s="1">
        <f t="shared" si="6"/>
        <v>3489.7268570680003</v>
      </c>
      <c r="G80" s="1">
        <f t="shared" si="2"/>
        <v>23970.437217068</v>
      </c>
    </row>
    <row r="81" spans="3:7" x14ac:dyDescent="0.25">
      <c r="C81" t="s">
        <v>69</v>
      </c>
      <c r="D81">
        <v>1</v>
      </c>
      <c r="E81" s="1">
        <v>3685.561185</v>
      </c>
      <c r="F81" s="1">
        <f t="shared" si="6"/>
        <v>6907.8473290455004</v>
      </c>
      <c r="G81" s="1">
        <f t="shared" si="2"/>
        <v>47449.0203640455</v>
      </c>
    </row>
    <row r="82" spans="3:7" x14ac:dyDescent="0.25">
      <c r="C82" t="s">
        <v>69</v>
      </c>
      <c r="D82">
        <v>0.75</v>
      </c>
      <c r="E82" s="1">
        <v>2683.6435642857145</v>
      </c>
      <c r="F82" s="1">
        <f t="shared" si="6"/>
        <v>5029.9531325407152</v>
      </c>
      <c r="G82" s="1">
        <f t="shared" si="2"/>
        <v>34550.032339683574</v>
      </c>
    </row>
    <row r="83" spans="3:7" x14ac:dyDescent="0.25">
      <c r="C83" t="s">
        <v>69</v>
      </c>
      <c r="D83">
        <v>0.5</v>
      </c>
      <c r="E83" s="1">
        <v>1780.0937535483872</v>
      </c>
      <c r="F83" s="1">
        <f t="shared" si="6"/>
        <v>3336.4297222757423</v>
      </c>
      <c r="G83" s="1">
        <f t="shared" si="2"/>
        <v>22917.461011308002</v>
      </c>
    </row>
  </sheetData>
  <mergeCells count="2">
    <mergeCell ref="C2:H4"/>
    <mergeCell ref="C5:H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Sarah</dc:creator>
  <cp:lastModifiedBy>Martin, Sarah</cp:lastModifiedBy>
  <dcterms:created xsi:type="dcterms:W3CDTF">2023-03-06T08:12:56Z</dcterms:created>
  <dcterms:modified xsi:type="dcterms:W3CDTF">2023-03-23T13:07:50Z</dcterms:modified>
</cp:coreProperties>
</file>